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ohks\Documents\업무\2025년 NEW 학내전산망 구축 사업\3.구축\작업계획서\보안취약점점검\"/>
    </mc:Choice>
  </mc:AlternateContent>
  <xr:revisionPtr revIDLastSave="0" documentId="13_ncr:1_{7357066B-A024-480C-B913-AEEFFFF26B9C}" xr6:coauthVersionLast="47" xr6:coauthVersionMax="47" xr10:uidLastSave="{00000000-0000-0000-0000-000000000000}"/>
  <bookViews>
    <workbookView xWindow="33480" yWindow="-120" windowWidth="29040" windowHeight="15720" tabRatio="731" activeTab="4" xr2:uid="{00000000-000D-0000-FFFF-FFFF00000000}"/>
  </bookViews>
  <sheets>
    <sheet name="표지" sheetId="53" r:id="rId1"/>
    <sheet name="개정이력" sheetId="51" r:id="rId2"/>
    <sheet name="1. 점검대상" sheetId="25" r:id="rId3"/>
    <sheet name="2. 보안장비_점검결과 요약" sheetId="40" r:id="rId4"/>
    <sheet name="3. 보안장비_점검결과 상세" sheetId="39" r:id="rId5"/>
    <sheet name="2. 보안장비_진단결과 요약 (상)" sheetId="49" state="hidden" r:id="rId6"/>
    <sheet name="3. 보안장비_진단결과 상세 (상)" sheetId="48" state="hidden" r:id="rId7"/>
    <sheet name="4. 보안장비_이행결과 요약" sheetId="47" state="hidden" r:id="rId8"/>
    <sheet name="Sheet1" sheetId="50" state="hidden" r:id="rId9"/>
  </sheets>
  <definedNames>
    <definedName name="_xlnm._FilterDatabase" localSheetId="2" hidden="1">'1. 점검대상'!$A$3:$H$3</definedName>
    <definedName name="_xlnm._FilterDatabase" localSheetId="3" hidden="1">'2. 보안장비_점검결과 요약'!$A$10:$H$34</definedName>
    <definedName name="_xlnm._FilterDatabase" localSheetId="5" hidden="1">'2. 보안장비_진단결과 요약 (상)'!$A$3:$N$27</definedName>
    <definedName name="_xlnm._FilterDatabase" localSheetId="4" hidden="1">'3. 보안장비_점검결과 상세'!$A$3:$M$49</definedName>
    <definedName name="_xlnm._FilterDatabase" localSheetId="6" hidden="1">'3. 보안장비_진단결과 상세 (상)'!$A$3:$R$131</definedName>
    <definedName name="_ftn1" localSheetId="1">개정이력!$A$34</definedName>
    <definedName name="_ftnref1" localSheetId="1">개정이력!$C$3</definedName>
    <definedName name="_Toc175670954" localSheetId="4">'3. 보안장비_점검결과 상세'!$G$4</definedName>
    <definedName name="_Toc175670954" localSheetId="6">'3. 보안장비_진단결과 상세 (상)'!$F$4</definedName>
    <definedName name="_xlnm.Print_Area" localSheetId="2">'1. 점검대상'!$A$1:$I$6</definedName>
    <definedName name="_xlnm.Print_Area" localSheetId="3">'2. 보안장비_점검결과 요약'!$B$1:$H$34</definedName>
    <definedName name="_xlnm.Print_Area" localSheetId="5">'2. 보안장비_진단결과 요약 (상)'!$B$1:$M$27</definedName>
    <definedName name="_xlnm.Print_Area" localSheetId="4">'3. 보안장비_점검결과 상세'!$A$1:$M$51</definedName>
    <definedName name="_xlnm.Print_Area" localSheetId="6">'3. 보안장비_진단결과 상세 (상)'!$A$1:$R$131</definedName>
    <definedName name="_xlnm.Print_Area" localSheetId="7">'4. 보안장비_이행결과 요약'!$B$1:$I$37</definedName>
    <definedName name="_xlnm.Print_Area" localSheetId="1">개정이력!$A$1:$E$31</definedName>
    <definedName name="_xlnm.Print_Area" localSheetId="0">표지!$A$1:$L$32</definedName>
    <definedName name="_xlnm.Print_Titles" localSheetId="2">'1. 점검대상'!$1:$3</definedName>
    <definedName name="_xlnm.Print_Titles" localSheetId="3">'2. 보안장비_점검결과 요약'!$B:$F,'2. 보안장비_점검결과 요약'!$3:$10</definedName>
    <definedName name="_xlnm.Print_Titles" localSheetId="5">'2. 보안장비_진단결과 요약 (상)'!$B:$E,'2. 보안장비_진단결과 요약 (상)'!$3:$10</definedName>
    <definedName name="_xlnm.Print_Titles" localSheetId="4">'3. 보안장비_점검결과 상세'!$3:$3</definedName>
    <definedName name="_xlnm.Print_Titles" localSheetId="6">'3. 보안장비_진단결과 상세 (상)'!$3:$3</definedName>
    <definedName name="_xlnm.Print_Titles" localSheetId="7">'4. 보안장비_이행결과 요약'!$B:$E,'4. 보안장비_이행결과 요약'!$3:$10</definedName>
    <definedName name="Z_46F625AC_AA45_4B77_914E_C8E4B9275097_.wvu.PrintArea" localSheetId="1" hidden="1">개정이력!$A$1:$E$31</definedName>
    <definedName name="Z_6C02FD64_F06C_482D_A3A7_1C96C5352FEC_.wvu.PrintArea" localSheetId="1" hidden="1">개정이력!$A$1:$E$31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9" i="39" l="1"/>
  <c r="A48" i="39"/>
  <c r="A47" i="39"/>
  <c r="A46" i="39"/>
  <c r="A45" i="39"/>
  <c r="A44" i="39"/>
  <c r="A43" i="39"/>
  <c r="A42" i="39"/>
  <c r="A41" i="39"/>
  <c r="A40" i="39"/>
  <c r="A39" i="39"/>
  <c r="A38" i="39"/>
  <c r="A37" i="39"/>
  <c r="A36" i="39"/>
  <c r="A35" i="39"/>
  <c r="A34" i="39"/>
  <c r="A33" i="39"/>
  <c r="A32" i="39"/>
  <c r="A31" i="39"/>
  <c r="A30" i="39"/>
  <c r="A29" i="39"/>
  <c r="A28" i="39"/>
  <c r="A27" i="39"/>
  <c r="A26" i="39"/>
  <c r="A25" i="39"/>
  <c r="A24" i="39"/>
  <c r="A23" i="39"/>
  <c r="A22" i="39"/>
  <c r="A21" i="39"/>
  <c r="A20" i="39"/>
  <c r="A19" i="39"/>
  <c r="A18" i="39"/>
  <c r="A17" i="39"/>
  <c r="A16" i="39"/>
  <c r="A15" i="39"/>
  <c r="A14" i="39"/>
  <c r="A13" i="39"/>
  <c r="A12" i="39"/>
  <c r="A11" i="39"/>
  <c r="A10" i="39"/>
  <c r="A9" i="39"/>
  <c r="A8" i="39"/>
  <c r="A7" i="39"/>
  <c r="A6" i="39"/>
  <c r="A5" i="39"/>
  <c r="A4" i="39"/>
  <c r="H3" i="40"/>
  <c r="G3" i="40"/>
  <c r="H9" i="40"/>
  <c r="H18" i="40"/>
  <c r="G6" i="40"/>
  <c r="G22" i="40"/>
  <c r="H19" i="40"/>
  <c r="G7" i="40"/>
  <c r="H11" i="40"/>
  <c r="G14" i="40"/>
  <c r="H20" i="40"/>
  <c r="G16" i="40"/>
  <c r="H12" i="40"/>
  <c r="G26" i="40"/>
  <c r="H33" i="40"/>
  <c r="H24" i="40"/>
  <c r="H23" i="40"/>
  <c r="G21" i="40"/>
  <c r="G29" i="40"/>
  <c r="H8" i="40"/>
  <c r="H21" i="40"/>
  <c r="H30" i="40"/>
  <c r="G32" i="40"/>
  <c r="H32" i="40"/>
  <c r="G25" i="40"/>
  <c r="H7" i="40"/>
  <c r="G27" i="40"/>
  <c r="G13" i="40"/>
  <c r="G19" i="40"/>
  <c r="H6" i="40"/>
  <c r="H15" i="40"/>
  <c r="G18" i="40"/>
  <c r="G11" i="40"/>
  <c r="G9" i="40"/>
  <c r="H22" i="40"/>
  <c r="H25" i="40"/>
  <c r="G17" i="40"/>
  <c r="G8" i="40"/>
  <c r="H13" i="40"/>
  <c r="H27" i="40"/>
  <c r="G12" i="40"/>
  <c r="G31" i="40"/>
  <c r="G23" i="40"/>
  <c r="H31" i="40"/>
  <c r="G30" i="40"/>
  <c r="G15" i="40"/>
  <c r="H29" i="40"/>
  <c r="H17" i="40"/>
  <c r="H26" i="40"/>
  <c r="G33" i="40"/>
  <c r="H28" i="40"/>
  <c r="G24" i="40"/>
  <c r="G20" i="40"/>
  <c r="H14" i="40"/>
  <c r="H16" i="40"/>
  <c r="G28" i="40"/>
  <c r="M14" i="40" l="1"/>
  <c r="M12" i="40"/>
  <c r="H34" i="40"/>
  <c r="M13" i="40"/>
  <c r="L14" i="40"/>
  <c r="L13" i="40"/>
  <c r="L12" i="40"/>
  <c r="G34" i="40"/>
  <c r="O7" i="50"/>
  <c r="P7" i="50"/>
  <c r="Q7" i="50"/>
  <c r="R7" i="50"/>
  <c r="S7" i="50"/>
  <c r="T7" i="50"/>
  <c r="U7" i="50"/>
  <c r="O8" i="50"/>
  <c r="P8" i="50"/>
  <c r="Q8" i="50"/>
  <c r="R8" i="50"/>
  <c r="S8" i="50"/>
  <c r="T8" i="50"/>
  <c r="U8" i="50"/>
  <c r="O9" i="50"/>
  <c r="P9" i="50"/>
  <c r="Q9" i="50"/>
  <c r="R9" i="50"/>
  <c r="S9" i="50"/>
  <c r="T9" i="50"/>
  <c r="U9" i="50"/>
  <c r="N9" i="50"/>
  <c r="N8" i="50"/>
  <c r="N7" i="50"/>
  <c r="M15" i="40" l="1"/>
  <c r="L15" i="40"/>
  <c r="V7" i="50"/>
  <c r="V8" i="50"/>
  <c r="V9" i="50"/>
  <c r="V10" i="50" l="1"/>
  <c r="N13" i="50"/>
  <c r="M13" i="50"/>
  <c r="O4" i="50" l="1"/>
  <c r="P4" i="50"/>
  <c r="Q4" i="50"/>
  <c r="R4" i="50"/>
  <c r="S4" i="50"/>
  <c r="T4" i="50"/>
  <c r="U4" i="50"/>
  <c r="N4" i="50"/>
  <c r="O3" i="50"/>
  <c r="P3" i="50"/>
  <c r="Q3" i="50"/>
  <c r="R3" i="50"/>
  <c r="S3" i="50"/>
  <c r="T3" i="50"/>
  <c r="U3" i="50"/>
  <c r="N3" i="50"/>
  <c r="O2" i="50"/>
  <c r="P2" i="50"/>
  <c r="Q2" i="50"/>
  <c r="R2" i="50"/>
  <c r="S2" i="50"/>
  <c r="T2" i="50"/>
  <c r="U2" i="50"/>
  <c r="N2" i="50"/>
  <c r="V2" i="50" l="1"/>
  <c r="V4" i="50"/>
  <c r="V3" i="50"/>
  <c r="V5" i="50" l="1"/>
  <c r="C94" i="49" l="1"/>
  <c r="B94" i="49"/>
  <c r="A94" i="49"/>
  <c r="C93" i="49"/>
  <c r="B93" i="49"/>
  <c r="A93" i="49"/>
  <c r="C92" i="49"/>
  <c r="B92" i="49"/>
  <c r="A92" i="49"/>
  <c r="C91" i="49"/>
  <c r="B91" i="49"/>
  <c r="A91" i="49"/>
  <c r="C90" i="49"/>
  <c r="B90" i="49"/>
  <c r="A90" i="49"/>
  <c r="C89" i="49"/>
  <c r="B89" i="49"/>
  <c r="A89" i="49"/>
  <c r="C88" i="49"/>
  <c r="B88" i="49"/>
  <c r="A88" i="49"/>
  <c r="C87" i="49"/>
  <c r="B87" i="49"/>
  <c r="A87" i="49"/>
  <c r="C86" i="49"/>
  <c r="B86" i="49"/>
  <c r="A86" i="49"/>
  <c r="C85" i="49"/>
  <c r="B85" i="49"/>
  <c r="A85" i="49"/>
  <c r="C84" i="49"/>
  <c r="B84" i="49"/>
  <c r="A84" i="49"/>
  <c r="C83" i="49"/>
  <c r="B83" i="49"/>
  <c r="A83" i="49"/>
  <c r="C82" i="49"/>
  <c r="B82" i="49"/>
  <c r="A82" i="49"/>
  <c r="C81" i="49"/>
  <c r="B81" i="49"/>
  <c r="A81" i="49"/>
  <c r="C80" i="49"/>
  <c r="B80" i="49"/>
  <c r="A80" i="49"/>
  <c r="C79" i="49"/>
  <c r="B79" i="49"/>
  <c r="A79" i="49"/>
  <c r="C75" i="49"/>
  <c r="B75" i="49"/>
  <c r="A75" i="49"/>
  <c r="C74" i="49"/>
  <c r="B74" i="49"/>
  <c r="A74" i="49"/>
  <c r="C73" i="49"/>
  <c r="B73" i="49"/>
  <c r="A73" i="49"/>
  <c r="C72" i="49"/>
  <c r="B72" i="49"/>
  <c r="A72" i="49"/>
  <c r="C71" i="49"/>
  <c r="B71" i="49"/>
  <c r="A71" i="49"/>
  <c r="C70" i="49"/>
  <c r="B70" i="49"/>
  <c r="A70" i="49"/>
  <c r="C69" i="49"/>
  <c r="B69" i="49"/>
  <c r="A69" i="49"/>
  <c r="C68" i="49"/>
  <c r="B68" i="49"/>
  <c r="A68" i="49"/>
  <c r="C67" i="49"/>
  <c r="B67" i="49"/>
  <c r="A67" i="49"/>
  <c r="C66" i="49"/>
  <c r="B66" i="49"/>
  <c r="A66" i="49"/>
  <c r="C65" i="49"/>
  <c r="B65" i="49"/>
  <c r="A65" i="49"/>
  <c r="C64" i="49"/>
  <c r="B64" i="49"/>
  <c r="A64" i="49"/>
  <c r="C63" i="49"/>
  <c r="B63" i="49"/>
  <c r="A63" i="49"/>
  <c r="C62" i="49"/>
  <c r="B62" i="49"/>
  <c r="A62" i="49"/>
  <c r="C61" i="49"/>
  <c r="B61" i="49"/>
  <c r="A61" i="49"/>
  <c r="C60" i="49"/>
  <c r="B60" i="49"/>
  <c r="A60" i="49"/>
  <c r="E49" i="49"/>
  <c r="C49" i="49"/>
  <c r="B49" i="49"/>
  <c r="A49" i="49"/>
  <c r="E48" i="49"/>
  <c r="C48" i="49"/>
  <c r="B48" i="49"/>
  <c r="A48" i="49"/>
  <c r="E47" i="49"/>
  <c r="C47" i="49"/>
  <c r="B47" i="49"/>
  <c r="A47" i="49"/>
  <c r="E46" i="49"/>
  <c r="C46" i="49"/>
  <c r="B46" i="49"/>
  <c r="A46" i="49"/>
  <c r="E45" i="49"/>
  <c r="C45" i="49"/>
  <c r="B45" i="49"/>
  <c r="A45" i="49"/>
  <c r="E44" i="49"/>
  <c r="C44" i="49"/>
  <c r="B44" i="49"/>
  <c r="A44" i="49"/>
  <c r="E43" i="49"/>
  <c r="C43" i="49"/>
  <c r="B43" i="49"/>
  <c r="A43" i="49"/>
  <c r="E42" i="49"/>
  <c r="C42" i="49"/>
  <c r="B42" i="49"/>
  <c r="A42" i="49"/>
  <c r="E41" i="49"/>
  <c r="C41" i="49"/>
  <c r="B41" i="49"/>
  <c r="A41" i="49"/>
  <c r="E40" i="49"/>
  <c r="C40" i="49"/>
  <c r="B40" i="49"/>
  <c r="A40" i="49"/>
  <c r="E39" i="49"/>
  <c r="C39" i="49"/>
  <c r="B39" i="49"/>
  <c r="A39" i="49"/>
  <c r="E38" i="49"/>
  <c r="C38" i="49"/>
  <c r="B38" i="49"/>
  <c r="A38" i="49"/>
  <c r="E37" i="49"/>
  <c r="C37" i="49"/>
  <c r="B37" i="49"/>
  <c r="A37" i="49"/>
  <c r="E36" i="49"/>
  <c r="C36" i="49"/>
  <c r="B36" i="49"/>
  <c r="A36" i="49"/>
  <c r="E35" i="49"/>
  <c r="C35" i="49"/>
  <c r="B35" i="49"/>
  <c r="A35" i="49"/>
  <c r="E34" i="49"/>
  <c r="C34" i="49"/>
  <c r="B34" i="49"/>
  <c r="A34" i="49"/>
  <c r="A26" i="49"/>
  <c r="A25" i="49"/>
  <c r="A24" i="49"/>
  <c r="A23" i="49"/>
  <c r="A22" i="49"/>
  <c r="A21" i="49"/>
  <c r="A20" i="49"/>
  <c r="A19" i="49"/>
  <c r="A18" i="49"/>
  <c r="A17" i="49"/>
  <c r="A16" i="49"/>
  <c r="A15" i="49"/>
  <c r="A14" i="49"/>
  <c r="A13" i="49"/>
  <c r="A12" i="49"/>
  <c r="A11" i="49"/>
  <c r="M5" i="49"/>
  <c r="L5" i="49"/>
  <c r="K5" i="49"/>
  <c r="J5" i="49"/>
  <c r="I5" i="49"/>
  <c r="H5" i="49"/>
  <c r="G5" i="49"/>
  <c r="F5" i="49"/>
  <c r="M4" i="49"/>
  <c r="L4" i="49"/>
  <c r="K4" i="49"/>
  <c r="J4" i="49"/>
  <c r="I4" i="49"/>
  <c r="H4" i="49"/>
  <c r="G4" i="49"/>
  <c r="F4" i="49"/>
  <c r="M3" i="49"/>
  <c r="L3" i="49"/>
  <c r="K3" i="49"/>
  <c r="J3" i="49"/>
  <c r="I3" i="49"/>
  <c r="H3" i="49"/>
  <c r="G3" i="49"/>
  <c r="F3" i="49"/>
  <c r="L8" i="49"/>
  <c r="J6" i="49"/>
  <c r="L6" i="49"/>
  <c r="H9" i="49"/>
  <c r="N14" i="49" l="1"/>
  <c r="N18" i="49"/>
  <c r="N16" i="49"/>
  <c r="N17" i="49"/>
  <c r="N20" i="49"/>
  <c r="N15" i="49"/>
  <c r="N21" i="49"/>
  <c r="N19" i="49"/>
  <c r="N12" i="49"/>
  <c r="N13" i="49"/>
  <c r="N26" i="49"/>
  <c r="N22" i="49"/>
  <c r="N24" i="49"/>
  <c r="N23" i="49"/>
  <c r="N25" i="49"/>
  <c r="N11" i="49"/>
  <c r="I39" i="49"/>
  <c r="J40" i="49"/>
  <c r="K34" i="49"/>
  <c r="K41" i="49"/>
  <c r="F36" i="49"/>
  <c r="H37" i="49"/>
  <c r="F39" i="49"/>
  <c r="H40" i="49"/>
  <c r="J43" i="49"/>
  <c r="L46" i="49"/>
  <c r="G49" i="49"/>
  <c r="G36" i="49"/>
  <c r="G39" i="49"/>
  <c r="G42" i="49"/>
  <c r="K43" i="49"/>
  <c r="G46" i="49"/>
  <c r="K47" i="49"/>
  <c r="G35" i="49"/>
  <c r="G38" i="49"/>
  <c r="J35" i="49"/>
  <c r="K36" i="49"/>
  <c r="J38" i="49"/>
  <c r="K39" i="49"/>
  <c r="L42" i="49"/>
  <c r="H45" i="49"/>
  <c r="J47" i="49"/>
  <c r="K35" i="49"/>
  <c r="K38" i="49"/>
  <c r="K42" i="49"/>
  <c r="G43" i="49"/>
  <c r="K46" i="49"/>
  <c r="G47" i="49"/>
  <c r="K49" i="49"/>
  <c r="J8" i="49"/>
  <c r="F6" i="49"/>
  <c r="M7" i="49"/>
  <c r="F9" i="49"/>
  <c r="L7" i="49"/>
  <c r="I6" i="49"/>
  <c r="I7" i="49"/>
  <c r="G9" i="49"/>
  <c r="F7" i="49"/>
  <c r="F8" i="49"/>
  <c r="I8" i="49"/>
  <c r="H7" i="49"/>
  <c r="K9" i="49"/>
  <c r="G7" i="49"/>
  <c r="M8" i="49"/>
  <c r="I9" i="49"/>
  <c r="M9" i="49"/>
  <c r="M6" i="49"/>
  <c r="L9" i="49"/>
  <c r="K6" i="49"/>
  <c r="H6" i="49"/>
  <c r="H8" i="49"/>
  <c r="K7" i="49"/>
  <c r="J9" i="49"/>
  <c r="J7" i="49"/>
  <c r="G6" i="49"/>
  <c r="K8" i="49"/>
  <c r="G8" i="49"/>
  <c r="G44" i="49" l="1"/>
  <c r="G37" i="49"/>
  <c r="M45" i="49"/>
  <c r="M41" i="49"/>
  <c r="J39" i="49"/>
  <c r="L37" i="49"/>
  <c r="M34" i="49"/>
  <c r="L36" i="49"/>
  <c r="H43" i="49"/>
  <c r="J41" i="49"/>
  <c r="J49" i="49"/>
  <c r="M40" i="49"/>
  <c r="I35" i="49"/>
  <c r="H46" i="49"/>
  <c r="H42" i="49"/>
  <c r="L34" i="49"/>
  <c r="E64" i="49"/>
  <c r="H64" i="49"/>
  <c r="G64" i="49"/>
  <c r="G80" i="49" s="1"/>
  <c r="F64" i="49"/>
  <c r="D83" i="49" s="1"/>
  <c r="F38" i="49"/>
  <c r="F61" i="49"/>
  <c r="D80" i="49" s="1"/>
  <c r="H61" i="49"/>
  <c r="F35" i="49"/>
  <c r="M46" i="49"/>
  <c r="M43" i="49"/>
  <c r="K48" i="49"/>
  <c r="K40" i="49"/>
  <c r="G45" i="49"/>
  <c r="H41" i="49"/>
  <c r="H38" i="49"/>
  <c r="H63" i="49"/>
  <c r="F63" i="49"/>
  <c r="D82" i="49" s="1"/>
  <c r="F37" i="49"/>
  <c r="H34" i="49"/>
  <c r="L39" i="49"/>
  <c r="L49" i="49"/>
  <c r="H47" i="49"/>
  <c r="H44" i="49"/>
  <c r="H49" i="49"/>
  <c r="J45" i="49"/>
  <c r="J42" i="49"/>
  <c r="M37" i="49"/>
  <c r="I38" i="49"/>
  <c r="L45" i="49"/>
  <c r="L41" i="49"/>
  <c r="J37" i="49"/>
  <c r="G34" i="49"/>
  <c r="I49" i="49"/>
  <c r="J48" i="49"/>
  <c r="H67" i="49"/>
  <c r="G67" i="49"/>
  <c r="G81" i="49" s="1"/>
  <c r="F67" i="49"/>
  <c r="D86" i="49" s="1"/>
  <c r="F41" i="49"/>
  <c r="E67" i="49"/>
  <c r="I44" i="49"/>
  <c r="M35" i="49"/>
  <c r="M47" i="49"/>
  <c r="G48" i="49"/>
  <c r="G40" i="49"/>
  <c r="K45" i="49"/>
  <c r="L40" i="49"/>
  <c r="J36" i="49"/>
  <c r="L43" i="49"/>
  <c r="L44" i="49"/>
  <c r="H36" i="49"/>
  <c r="F62" i="49"/>
  <c r="D81" i="49" s="1"/>
  <c r="H62" i="49"/>
  <c r="H48" i="49"/>
  <c r="I40" i="49"/>
  <c r="J34" i="49"/>
  <c r="J46" i="49"/>
  <c r="I34" i="49"/>
  <c r="I42" i="49"/>
  <c r="I43" i="49"/>
  <c r="M48" i="49"/>
  <c r="M44" i="49"/>
  <c r="G41" i="49"/>
  <c r="I36" i="49"/>
  <c r="I45" i="49"/>
  <c r="I37" i="49"/>
  <c r="H71" i="49"/>
  <c r="F71" i="49"/>
  <c r="D90" i="49" s="1"/>
  <c r="F45" i="49"/>
  <c r="F68" i="49"/>
  <c r="D87" i="49" s="1"/>
  <c r="H68" i="49"/>
  <c r="F42" i="49"/>
  <c r="H75" i="49"/>
  <c r="G75" i="49"/>
  <c r="G82" i="49" s="1"/>
  <c r="E75" i="49"/>
  <c r="F49" i="49"/>
  <c r="F75" i="49"/>
  <c r="D94" i="49" s="1"/>
  <c r="I41" i="49"/>
  <c r="M38" i="49"/>
  <c r="K44" i="49"/>
  <c r="K37" i="49"/>
  <c r="H74" i="49"/>
  <c r="F74" i="49"/>
  <c r="D93" i="49" s="1"/>
  <c r="F48" i="49"/>
  <c r="H70" i="49"/>
  <c r="F70" i="49"/>
  <c r="D89" i="49" s="1"/>
  <c r="F44" i="49"/>
  <c r="F66" i="49"/>
  <c r="D85" i="49" s="1"/>
  <c r="H66" i="49"/>
  <c r="F40" i="49"/>
  <c r="H35" i="49"/>
  <c r="L47" i="49"/>
  <c r="L48" i="49"/>
  <c r="H39" i="49"/>
  <c r="H65" i="49"/>
  <c r="F65" i="49"/>
  <c r="D84" i="49" s="1"/>
  <c r="M39" i="49"/>
  <c r="I48" i="49"/>
  <c r="I46" i="49"/>
  <c r="I47" i="49"/>
  <c r="M49" i="49"/>
  <c r="H73" i="49"/>
  <c r="F73" i="49"/>
  <c r="D92" i="49" s="1"/>
  <c r="F47" i="49"/>
  <c r="H69" i="49"/>
  <c r="F69" i="49"/>
  <c r="D88" i="49" s="1"/>
  <c r="F43" i="49"/>
  <c r="L38" i="49"/>
  <c r="L35" i="49"/>
  <c r="J44" i="49"/>
  <c r="M36" i="49"/>
  <c r="H60" i="49"/>
  <c r="G60" i="49"/>
  <c r="G79" i="49" s="1"/>
  <c r="F34" i="49"/>
  <c r="F60" i="49"/>
  <c r="E60" i="49"/>
  <c r="F72" i="49"/>
  <c r="D91" i="49" s="1"/>
  <c r="H72" i="49"/>
  <c r="F46" i="49"/>
  <c r="M42" i="49"/>
  <c r="K51" i="49" l="1"/>
  <c r="K50" i="49"/>
  <c r="L51" i="49"/>
  <c r="L50" i="49"/>
  <c r="D79" i="49"/>
  <c r="F76" i="49"/>
  <c r="H50" i="49"/>
  <c r="H51" i="49"/>
  <c r="M50" i="49"/>
  <c r="M51" i="49"/>
  <c r="F50" i="49"/>
  <c r="F51" i="49"/>
  <c r="I51" i="49"/>
  <c r="I50" i="49"/>
  <c r="J51" i="49"/>
  <c r="J50" i="49"/>
  <c r="G51" i="49"/>
  <c r="G50" i="49"/>
  <c r="E45" i="47"/>
  <c r="E46" i="47"/>
  <c r="E47" i="47"/>
  <c r="E48" i="47"/>
  <c r="E49" i="47"/>
  <c r="E50" i="47"/>
  <c r="E51" i="47"/>
  <c r="E52" i="47"/>
  <c r="E53" i="47"/>
  <c r="E54" i="47"/>
  <c r="E55" i="47"/>
  <c r="E56" i="47"/>
  <c r="E57" i="47"/>
  <c r="E58" i="47"/>
  <c r="E59" i="47"/>
  <c r="E60" i="47"/>
  <c r="E61" i="47"/>
  <c r="E62" i="47"/>
  <c r="E63" i="47"/>
  <c r="E64" i="47"/>
  <c r="E65" i="47"/>
  <c r="E66" i="47"/>
  <c r="E67" i="47"/>
  <c r="E68" i="47"/>
  <c r="E69" i="47"/>
  <c r="E44" i="47"/>
  <c r="B110" i="47"/>
  <c r="C110" i="47"/>
  <c r="B111" i="47"/>
  <c r="C111" i="47"/>
  <c r="B112" i="47"/>
  <c r="C112" i="47"/>
  <c r="B113" i="47"/>
  <c r="C113" i="47"/>
  <c r="B114" i="47"/>
  <c r="C114" i="47"/>
  <c r="B115" i="47"/>
  <c r="C115" i="47"/>
  <c r="B116" i="47"/>
  <c r="C116" i="47"/>
  <c r="B117" i="47"/>
  <c r="C117" i="47"/>
  <c r="B118" i="47"/>
  <c r="C118" i="47"/>
  <c r="B119" i="47"/>
  <c r="C119" i="47"/>
  <c r="B120" i="47"/>
  <c r="C120" i="47"/>
  <c r="B121" i="47"/>
  <c r="C121" i="47"/>
  <c r="B122" i="47"/>
  <c r="C122" i="47"/>
  <c r="B123" i="47"/>
  <c r="C123" i="47"/>
  <c r="B124" i="47"/>
  <c r="C124" i="47"/>
  <c r="B125" i="47"/>
  <c r="C125" i="47"/>
  <c r="B126" i="47"/>
  <c r="C126" i="47"/>
  <c r="B127" i="47"/>
  <c r="C127" i="47"/>
  <c r="B128" i="47"/>
  <c r="C128" i="47"/>
  <c r="B129" i="47"/>
  <c r="C129" i="47"/>
  <c r="B130" i="47"/>
  <c r="C130" i="47"/>
  <c r="B131" i="47"/>
  <c r="C131" i="47"/>
  <c r="B132" i="47"/>
  <c r="C132" i="47"/>
  <c r="B133" i="47"/>
  <c r="C133" i="47"/>
  <c r="B134" i="47"/>
  <c r="C134" i="47"/>
  <c r="C109" i="47"/>
  <c r="B109" i="47"/>
  <c r="B81" i="47"/>
  <c r="C81" i="47"/>
  <c r="B82" i="47"/>
  <c r="C82" i="47"/>
  <c r="B83" i="47"/>
  <c r="C83" i="47"/>
  <c r="B84" i="47"/>
  <c r="C84" i="47"/>
  <c r="B85" i="47"/>
  <c r="F110" i="47" s="1"/>
  <c r="C85" i="47"/>
  <c r="B86" i="47"/>
  <c r="C86" i="47"/>
  <c r="B87" i="47"/>
  <c r="C87" i="47"/>
  <c r="B88" i="47"/>
  <c r="F111" i="47" s="1"/>
  <c r="C88" i="47"/>
  <c r="B89" i="47"/>
  <c r="C89" i="47"/>
  <c r="B90" i="47"/>
  <c r="C90" i="47"/>
  <c r="B91" i="47"/>
  <c r="C91" i="47"/>
  <c r="B92" i="47"/>
  <c r="C92" i="47"/>
  <c r="B93" i="47"/>
  <c r="C93" i="47"/>
  <c r="B94" i="47"/>
  <c r="C94" i="47"/>
  <c r="B95" i="47"/>
  <c r="C95" i="47"/>
  <c r="B96" i="47"/>
  <c r="C96" i="47"/>
  <c r="B97" i="47"/>
  <c r="C97" i="47"/>
  <c r="B98" i="47"/>
  <c r="F112" i="47" s="1"/>
  <c r="C98" i="47"/>
  <c r="B99" i="47"/>
  <c r="C99" i="47"/>
  <c r="B100" i="47"/>
  <c r="C100" i="47"/>
  <c r="B101" i="47"/>
  <c r="C101" i="47"/>
  <c r="B102" i="47"/>
  <c r="C102" i="47"/>
  <c r="B103" i="47"/>
  <c r="C103" i="47"/>
  <c r="B104" i="47"/>
  <c r="C104" i="47"/>
  <c r="B105" i="47"/>
  <c r="F113" i="47" s="1"/>
  <c r="C105" i="47"/>
  <c r="C80" i="47"/>
  <c r="B80" i="47"/>
  <c r="F109" i="47" s="1"/>
  <c r="B45" i="47"/>
  <c r="C45" i="47"/>
  <c r="B46" i="47"/>
  <c r="C46" i="47"/>
  <c r="B47" i="47"/>
  <c r="C47" i="47"/>
  <c r="B48" i="47"/>
  <c r="C48" i="47"/>
  <c r="B49" i="47"/>
  <c r="C49" i="47"/>
  <c r="B50" i="47"/>
  <c r="C50" i="47"/>
  <c r="B51" i="47"/>
  <c r="C51" i="47"/>
  <c r="B52" i="47"/>
  <c r="C52" i="47"/>
  <c r="B53" i="47"/>
  <c r="C53" i="47"/>
  <c r="B54" i="47"/>
  <c r="C54" i="47"/>
  <c r="B55" i="47"/>
  <c r="C55" i="47"/>
  <c r="B56" i="47"/>
  <c r="C56" i="47"/>
  <c r="B57" i="47"/>
  <c r="C57" i="47"/>
  <c r="B58" i="47"/>
  <c r="C58" i="47"/>
  <c r="B59" i="47"/>
  <c r="C59" i="47"/>
  <c r="B60" i="47"/>
  <c r="C60" i="47"/>
  <c r="B61" i="47"/>
  <c r="C61" i="47"/>
  <c r="B62" i="47"/>
  <c r="C62" i="47"/>
  <c r="B63" i="47"/>
  <c r="C63" i="47"/>
  <c r="B64" i="47"/>
  <c r="C64" i="47"/>
  <c r="B65" i="47"/>
  <c r="C65" i="47"/>
  <c r="B66" i="47"/>
  <c r="C66" i="47"/>
  <c r="B67" i="47"/>
  <c r="C67" i="47"/>
  <c r="B68" i="47"/>
  <c r="C68" i="47"/>
  <c r="B69" i="47"/>
  <c r="C69" i="47"/>
  <c r="C44" i="47"/>
  <c r="B44" i="47"/>
  <c r="G3" i="47"/>
  <c r="H3" i="47"/>
  <c r="I3" i="47"/>
  <c r="F3" i="47"/>
  <c r="A110" i="47"/>
  <c r="A111" i="47"/>
  <c r="A112" i="47"/>
  <c r="A113" i="47"/>
  <c r="A114" i="47"/>
  <c r="A115" i="47"/>
  <c r="A116" i="47"/>
  <c r="A117" i="47"/>
  <c r="A118" i="47"/>
  <c r="A119" i="47"/>
  <c r="A120" i="47"/>
  <c r="A121" i="47"/>
  <c r="A122" i="47"/>
  <c r="A123" i="47"/>
  <c r="A124" i="47"/>
  <c r="A125" i="47"/>
  <c r="A126" i="47"/>
  <c r="A127" i="47"/>
  <c r="A128" i="47"/>
  <c r="A129" i="47"/>
  <c r="A130" i="47"/>
  <c r="A131" i="47"/>
  <c r="A132" i="47"/>
  <c r="A133" i="47"/>
  <c r="A134" i="47"/>
  <c r="A109" i="47"/>
  <c r="A81" i="47"/>
  <c r="A82" i="47"/>
  <c r="A83" i="47"/>
  <c r="A84" i="47"/>
  <c r="A85" i="47"/>
  <c r="A86" i="47"/>
  <c r="A87" i="47"/>
  <c r="A88" i="47"/>
  <c r="A89" i="47"/>
  <c r="A90" i="47"/>
  <c r="A91" i="47"/>
  <c r="A92" i="47"/>
  <c r="A93" i="47"/>
  <c r="A94" i="47"/>
  <c r="A95" i="47"/>
  <c r="A96" i="47"/>
  <c r="A97" i="47"/>
  <c r="A98" i="47"/>
  <c r="A99" i="47"/>
  <c r="A100" i="47"/>
  <c r="A101" i="47"/>
  <c r="A102" i="47"/>
  <c r="A103" i="47"/>
  <c r="A104" i="47"/>
  <c r="A105" i="47"/>
  <c r="A80" i="47"/>
  <c r="A57" i="47"/>
  <c r="A58" i="47"/>
  <c r="A59" i="47"/>
  <c r="A60" i="47"/>
  <c r="A61" i="47"/>
  <c r="A62" i="47"/>
  <c r="A45" i="47"/>
  <c r="A46" i="47"/>
  <c r="A47" i="47"/>
  <c r="A48" i="47"/>
  <c r="A49" i="47"/>
  <c r="A50" i="47"/>
  <c r="A51" i="47"/>
  <c r="A52" i="47"/>
  <c r="A53" i="47"/>
  <c r="A54" i="47"/>
  <c r="A55" i="47"/>
  <c r="A56" i="47"/>
  <c r="A63" i="47"/>
  <c r="A64" i="47"/>
  <c r="A65" i="47"/>
  <c r="A66" i="47"/>
  <c r="A67" i="47"/>
  <c r="A68" i="47"/>
  <c r="A69" i="47"/>
  <c r="A44" i="47"/>
  <c r="A12" i="47"/>
  <c r="A13" i="47"/>
  <c r="A14" i="47"/>
  <c r="A15" i="47"/>
  <c r="A16" i="47"/>
  <c r="A17" i="47"/>
  <c r="A18" i="47"/>
  <c r="A19" i="47"/>
  <c r="A20" i="47"/>
  <c r="A21" i="47"/>
  <c r="A22" i="47"/>
  <c r="A23" i="47"/>
  <c r="A24" i="47"/>
  <c r="A25" i="47"/>
  <c r="A26" i="47"/>
  <c r="A27" i="47"/>
  <c r="A28" i="47"/>
  <c r="A29" i="47"/>
  <c r="A30" i="47"/>
  <c r="A31" i="47"/>
  <c r="A32" i="47"/>
  <c r="A33" i="47"/>
  <c r="A34" i="47"/>
  <c r="A35" i="47"/>
  <c r="A36" i="47"/>
  <c r="A11" i="47"/>
  <c r="A12" i="40"/>
  <c r="A13" i="40"/>
  <c r="A14" i="40"/>
  <c r="A15" i="40"/>
  <c r="A16" i="40"/>
  <c r="A17" i="40"/>
  <c r="A18" i="40"/>
  <c r="A19" i="40"/>
  <c r="A20" i="40"/>
  <c r="A21" i="40"/>
  <c r="A22" i="40"/>
  <c r="A23" i="40"/>
  <c r="A24" i="40"/>
  <c r="A25" i="40"/>
  <c r="A26" i="40"/>
  <c r="A27" i="40"/>
  <c r="A28" i="40"/>
  <c r="A29" i="40"/>
  <c r="A30" i="40"/>
  <c r="A31" i="40"/>
  <c r="A32" i="40"/>
  <c r="A33" i="40"/>
  <c r="A11" i="40"/>
  <c r="M52" i="49" l="1"/>
  <c r="M27" i="49" s="1"/>
  <c r="F52" i="49"/>
  <c r="F27" i="49" s="1"/>
  <c r="H52" i="49"/>
  <c r="H27" i="49" s="1"/>
  <c r="K52" i="49"/>
  <c r="K27" i="49" s="1"/>
  <c r="J52" i="49"/>
  <c r="J27" i="49" s="1"/>
  <c r="L52" i="49"/>
  <c r="L27" i="49" s="1"/>
  <c r="G52" i="49"/>
  <c r="G27" i="49" s="1"/>
  <c r="I52" i="49"/>
  <c r="I27" i="49" s="1"/>
  <c r="C5" i="39"/>
  <c r="D6" i="39"/>
  <c r="B7" i="39"/>
  <c r="B8" i="39"/>
  <c r="C9" i="39"/>
  <c r="D10" i="39"/>
  <c r="B11" i="39"/>
  <c r="B12" i="39"/>
  <c r="C13" i="39"/>
  <c r="D14" i="39"/>
  <c r="B15" i="39"/>
  <c r="B16" i="39"/>
  <c r="C17" i="39"/>
  <c r="B18" i="39"/>
  <c r="C19" i="39"/>
  <c r="D26" i="39"/>
  <c r="B20" i="39"/>
  <c r="B21" i="39"/>
  <c r="C22" i="39"/>
  <c r="D23" i="39"/>
  <c r="B24" i="39"/>
  <c r="B25" i="39"/>
  <c r="B4" i="39"/>
  <c r="H76" i="49" l="1"/>
  <c r="D16" i="39"/>
  <c r="D25" i="39"/>
  <c r="D12" i="39"/>
  <c r="D21" i="39"/>
  <c r="D8" i="39"/>
  <c r="D18" i="39"/>
  <c r="C4" i="39"/>
  <c r="C25" i="39"/>
  <c r="C21" i="39"/>
  <c r="C18" i="39"/>
  <c r="C16" i="39"/>
  <c r="C12" i="39"/>
  <c r="C8" i="39"/>
  <c r="D4" i="39"/>
  <c r="C23" i="39"/>
  <c r="C26" i="39"/>
  <c r="C14" i="39"/>
  <c r="C10" i="39"/>
  <c r="C6" i="39"/>
  <c r="B22" i="39"/>
  <c r="B19" i="39"/>
  <c r="B17" i="39"/>
  <c r="B13" i="39"/>
  <c r="B9" i="39"/>
  <c r="B5" i="39"/>
  <c r="D24" i="39"/>
  <c r="D20" i="39"/>
  <c r="D11" i="39"/>
  <c r="D7" i="39"/>
  <c r="C24" i="39"/>
  <c r="B23" i="39"/>
  <c r="C20" i="39"/>
  <c r="B26" i="39"/>
  <c r="C15" i="39"/>
  <c r="B14" i="39"/>
  <c r="C11" i="39"/>
  <c r="B10" i="39"/>
  <c r="C7" i="39"/>
  <c r="B6" i="39"/>
  <c r="D15" i="39"/>
  <c r="D22" i="39"/>
  <c r="D19" i="39"/>
  <c r="D17" i="39"/>
  <c r="D13" i="39"/>
  <c r="D9" i="39"/>
  <c r="D5" i="39"/>
  <c r="I5" i="47"/>
  <c r="H5" i="47"/>
  <c r="G5" i="47"/>
  <c r="F5" i="47"/>
  <c r="I4" i="47"/>
  <c r="H4" i="47"/>
  <c r="G4" i="47"/>
  <c r="F4" i="47"/>
  <c r="B5" i="25" l="1"/>
  <c r="C28" i="39" l="1"/>
  <c r="B31" i="39"/>
  <c r="D33" i="39"/>
  <c r="C36" i="39"/>
  <c r="B39" i="39"/>
  <c r="D41" i="39"/>
  <c r="C44" i="39"/>
  <c r="B47" i="39"/>
  <c r="D49" i="39"/>
  <c r="D28" i="39"/>
  <c r="C31" i="39"/>
  <c r="B34" i="39"/>
  <c r="D36" i="39"/>
  <c r="C39" i="39"/>
  <c r="B42" i="39"/>
  <c r="D44" i="39"/>
  <c r="C47" i="39"/>
  <c r="B29" i="39"/>
  <c r="D31" i="39"/>
  <c r="C34" i="39"/>
  <c r="B37" i="39"/>
  <c r="D39" i="39"/>
  <c r="C42" i="39"/>
  <c r="B45" i="39"/>
  <c r="D47" i="39"/>
  <c r="B28" i="39"/>
  <c r="D30" i="39"/>
  <c r="C33" i="39"/>
  <c r="B36" i="39"/>
  <c r="D38" i="39"/>
  <c r="C41" i="39"/>
  <c r="B44" i="39"/>
  <c r="D46" i="39"/>
  <c r="C49" i="39"/>
  <c r="D29" i="39"/>
  <c r="B35" i="39"/>
  <c r="C40" i="39"/>
  <c r="D45" i="39"/>
  <c r="B30" i="39"/>
  <c r="C35" i="39"/>
  <c r="D40" i="39"/>
  <c r="B46" i="39"/>
  <c r="C30" i="39"/>
  <c r="D35" i="39"/>
  <c r="B41" i="39"/>
  <c r="C46" i="39"/>
  <c r="C29" i="39"/>
  <c r="D34" i="39"/>
  <c r="B40" i="39"/>
  <c r="C45" i="39"/>
  <c r="C32" i="39"/>
  <c r="B43" i="39"/>
  <c r="D32" i="39"/>
  <c r="C43" i="39"/>
  <c r="B33" i="39"/>
  <c r="D43" i="39"/>
  <c r="B32" i="39"/>
  <c r="D42" i="39"/>
  <c r="D37" i="39"/>
  <c r="B38" i="39"/>
  <c r="C38" i="39"/>
  <c r="C37" i="39"/>
  <c r="C48" i="39"/>
  <c r="D48" i="39"/>
  <c r="B49" i="39"/>
  <c r="B48" i="39"/>
  <c r="D27" i="39"/>
  <c r="B27" i="39"/>
  <c r="C27" i="39"/>
  <c r="I22" i="47"/>
  <c r="F32" i="47"/>
  <c r="I31" i="47"/>
  <c r="F24" i="47"/>
  <c r="H32" i="47"/>
  <c r="F23" i="47"/>
  <c r="G36" i="47"/>
  <c r="F31" i="47"/>
  <c r="G23" i="47"/>
  <c r="H33" i="47"/>
  <c r="H13" i="47"/>
  <c r="G15" i="47"/>
  <c r="G21" i="47"/>
  <c r="G27" i="47"/>
  <c r="H31" i="47"/>
  <c r="H15" i="47"/>
  <c r="H7" i="47"/>
  <c r="G35" i="47"/>
  <c r="F9" i="47"/>
  <c r="H16" i="47"/>
  <c r="F18" i="47"/>
  <c r="H12" i="47"/>
  <c r="F14" i="47"/>
  <c r="F16" i="47"/>
  <c r="I33" i="47"/>
  <c r="G17" i="47"/>
  <c r="I32" i="47"/>
  <c r="I9" i="47"/>
  <c r="F28" i="47"/>
  <c r="H21" i="47"/>
  <c r="F13" i="47"/>
  <c r="G29" i="47"/>
  <c r="H27" i="47"/>
  <c r="F29" i="47"/>
  <c r="G13" i="47"/>
  <c r="G12" i="47"/>
  <c r="I35" i="47"/>
  <c r="H23" i="47"/>
  <c r="F33" i="47"/>
  <c r="F7" i="47"/>
  <c r="I7" i="47"/>
  <c r="I14" i="47"/>
  <c r="G25" i="47"/>
  <c r="G33" i="47"/>
  <c r="F36" i="47"/>
  <c r="G34" i="47"/>
  <c r="I6" i="47"/>
  <c r="I29" i="47"/>
  <c r="F25" i="47"/>
  <c r="F15" i="47"/>
  <c r="I8" i="47"/>
  <c r="I11" i="47"/>
  <c r="I18" i="47"/>
  <c r="H24" i="47"/>
  <c r="I25" i="47"/>
  <c r="H30" i="47"/>
  <c r="H6" i="47"/>
  <c r="F20" i="47"/>
  <c r="H9" i="47"/>
  <c r="I26" i="47"/>
  <c r="H25" i="47"/>
  <c r="H18" i="47"/>
  <c r="F19" i="47"/>
  <c r="I15" i="47"/>
  <c r="I27" i="47"/>
  <c r="H11" i="47"/>
  <c r="H8" i="47"/>
  <c r="I36" i="47"/>
  <c r="F12" i="47"/>
  <c r="G8" i="47"/>
  <c r="G6" i="47"/>
  <c r="I12" i="47"/>
  <c r="I28" i="47"/>
  <c r="G30" i="47"/>
  <c r="I17" i="47"/>
  <c r="I16" i="47"/>
  <c r="H14" i="47"/>
  <c r="F6" i="47"/>
  <c r="I20" i="47"/>
  <c r="I34" i="47"/>
  <c r="H22" i="47"/>
  <c r="I24" i="47"/>
  <c r="H29" i="47"/>
  <c r="H26" i="47"/>
  <c r="F17" i="47"/>
  <c r="I23" i="47"/>
  <c r="G22" i="47"/>
  <c r="G16" i="47"/>
  <c r="I30" i="47"/>
  <c r="F35" i="47"/>
  <c r="H35" i="47"/>
  <c r="G14" i="47"/>
  <c r="H28" i="47"/>
  <c r="G28" i="47"/>
  <c r="I19" i="47"/>
  <c r="G7" i="47"/>
  <c r="F26" i="47"/>
  <c r="H20" i="47"/>
  <c r="H36" i="47"/>
  <c r="F30" i="47"/>
  <c r="F21" i="47"/>
  <c r="I13" i="47"/>
  <c r="G19" i="47"/>
  <c r="G31" i="47"/>
  <c r="G20" i="47"/>
  <c r="F8" i="47"/>
  <c r="F34" i="47"/>
  <c r="G11" i="47"/>
  <c r="F27" i="47"/>
  <c r="G24" i="47"/>
  <c r="G32" i="47"/>
  <c r="G26" i="47"/>
  <c r="G9" i="47"/>
  <c r="H17" i="47"/>
  <c r="H19" i="47"/>
  <c r="F22" i="47"/>
  <c r="G18" i="47"/>
  <c r="I21" i="47"/>
  <c r="H34" i="47"/>
  <c r="F11" i="47"/>
  <c r="I62" i="47" l="1"/>
  <c r="G56" i="47"/>
  <c r="H56" i="47"/>
  <c r="H66" i="47"/>
  <c r="H65" i="47"/>
  <c r="H63" i="47"/>
  <c r="H53" i="47"/>
  <c r="H62" i="47"/>
  <c r="H91" i="47"/>
  <c r="F55" i="47"/>
  <c r="F91" i="47"/>
  <c r="D120" i="47" s="1"/>
  <c r="I54" i="47"/>
  <c r="G61" i="47"/>
  <c r="H64" i="47"/>
  <c r="H50" i="47"/>
  <c r="F47" i="47"/>
  <c r="H83" i="47"/>
  <c r="F83" i="47"/>
  <c r="D112" i="47" s="1"/>
  <c r="G45" i="47"/>
  <c r="I50" i="47"/>
  <c r="H93" i="47"/>
  <c r="F93" i="47"/>
  <c r="D122" i="47" s="1"/>
  <c r="F57" i="47"/>
  <c r="H51" i="47"/>
  <c r="F86" i="47"/>
  <c r="D115" i="47" s="1"/>
  <c r="H86" i="47"/>
  <c r="F50" i="47"/>
  <c r="G54" i="47"/>
  <c r="I60" i="47"/>
  <c r="H49" i="47"/>
  <c r="G44" i="47"/>
  <c r="I45" i="47"/>
  <c r="H69" i="47"/>
  <c r="H46" i="47"/>
  <c r="I55" i="47"/>
  <c r="I65" i="47"/>
  <c r="H57" i="47"/>
  <c r="H47" i="47"/>
  <c r="G48" i="47"/>
  <c r="G50" i="47"/>
  <c r="G67" i="47"/>
  <c r="G64" i="47"/>
  <c r="G58" i="47"/>
  <c r="G66" i="47"/>
  <c r="G62" i="47"/>
  <c r="G60" i="47"/>
  <c r="G53" i="47"/>
  <c r="H60" i="47"/>
  <c r="H81" i="47"/>
  <c r="F81" i="47"/>
  <c r="D110" i="47" s="1"/>
  <c r="F45" i="47"/>
  <c r="H82" i="47"/>
  <c r="F82" i="47"/>
  <c r="D111" i="47" s="1"/>
  <c r="F46" i="47"/>
  <c r="G49" i="47"/>
  <c r="I67" i="47"/>
  <c r="I46" i="47"/>
  <c r="H52" i="47"/>
  <c r="G59" i="47"/>
  <c r="H95" i="47"/>
  <c r="F59" i="47"/>
  <c r="F95" i="47"/>
  <c r="D124" i="47" s="1"/>
  <c r="G47" i="47"/>
  <c r="H54" i="47"/>
  <c r="H61" i="47"/>
  <c r="F87" i="47"/>
  <c r="D116" i="47" s="1"/>
  <c r="H87" i="47"/>
  <c r="F51" i="47"/>
  <c r="H48" i="47"/>
  <c r="H45" i="47"/>
  <c r="H80" i="47"/>
  <c r="G80" i="47"/>
  <c r="G109" i="47" s="1"/>
  <c r="F80" i="47"/>
  <c r="D109" i="47" s="1"/>
  <c r="F44" i="47"/>
  <c r="E80" i="47"/>
  <c r="I58" i="47"/>
  <c r="F100" i="47"/>
  <c r="D129" i="47" s="1"/>
  <c r="H100" i="47"/>
  <c r="F64" i="47"/>
  <c r="G85" i="47"/>
  <c r="G110" i="47" s="1"/>
  <c r="F49" i="47"/>
  <c r="H85" i="47"/>
  <c r="F85" i="47"/>
  <c r="D114" i="47" s="1"/>
  <c r="E85" i="47"/>
  <c r="I68" i="47"/>
  <c r="H103" i="47"/>
  <c r="F67" i="47"/>
  <c r="F103" i="47"/>
  <c r="D132" i="47" s="1"/>
  <c r="G65" i="47"/>
  <c r="F63" i="47"/>
  <c r="H99" i="47"/>
  <c r="F99" i="47"/>
  <c r="D128" i="47" s="1"/>
  <c r="I61" i="47"/>
  <c r="I49" i="47"/>
  <c r="I53" i="47"/>
  <c r="I66" i="47"/>
  <c r="F52" i="47"/>
  <c r="E88" i="47"/>
  <c r="H88" i="47"/>
  <c r="F88" i="47"/>
  <c r="D117" i="47" s="1"/>
  <c r="G88" i="47"/>
  <c r="G111" i="47" s="1"/>
  <c r="H59" i="47"/>
  <c r="H97" i="47"/>
  <c r="F97" i="47"/>
  <c r="D126" i="47" s="1"/>
  <c r="F61" i="47"/>
  <c r="I69" i="47"/>
  <c r="G68" i="47"/>
  <c r="F62" i="47"/>
  <c r="G98" i="47"/>
  <c r="G112" i="47" s="1"/>
  <c r="H98" i="47"/>
  <c r="E98" i="47"/>
  <c r="F98" i="47"/>
  <c r="D127" i="47" s="1"/>
  <c r="G46" i="47"/>
  <c r="H89" i="47"/>
  <c r="F53" i="47"/>
  <c r="F89" i="47"/>
  <c r="D118" i="47" s="1"/>
  <c r="I63" i="47"/>
  <c r="I56" i="47"/>
  <c r="I52" i="47"/>
  <c r="F94" i="47"/>
  <c r="D123" i="47" s="1"/>
  <c r="H94" i="47"/>
  <c r="F58" i="47"/>
  <c r="F96" i="47"/>
  <c r="D125" i="47" s="1"/>
  <c r="H96" i="47"/>
  <c r="F60" i="47"/>
  <c r="H67" i="47"/>
  <c r="G69" i="47"/>
  <c r="F90" i="47"/>
  <c r="D119" i="47" s="1"/>
  <c r="H90" i="47"/>
  <c r="F54" i="47"/>
  <c r="G63" i="47"/>
  <c r="I47" i="47"/>
  <c r="I48" i="47"/>
  <c r="H58" i="47"/>
  <c r="G51" i="47"/>
  <c r="I51" i="47"/>
  <c r="F66" i="47"/>
  <c r="H102" i="47"/>
  <c r="F102" i="47"/>
  <c r="D131" i="47" s="1"/>
  <c r="F92" i="47"/>
  <c r="D121" i="47" s="1"/>
  <c r="H92" i="47"/>
  <c r="F56" i="47"/>
  <c r="I64" i="47"/>
  <c r="G55" i="47"/>
  <c r="G52" i="47"/>
  <c r="I57" i="47"/>
  <c r="H44" i="47"/>
  <c r="I59" i="47"/>
  <c r="F101" i="47"/>
  <c r="D130" i="47" s="1"/>
  <c r="F65" i="47"/>
  <c r="H101" i="47"/>
  <c r="F69" i="47"/>
  <c r="H105" i="47"/>
  <c r="F105" i="47"/>
  <c r="D134" i="47" s="1"/>
  <c r="E105" i="47"/>
  <c r="G105" i="47"/>
  <c r="G113" i="47" s="1"/>
  <c r="F48" i="47"/>
  <c r="H84" i="47"/>
  <c r="F84" i="47"/>
  <c r="D113" i="47" s="1"/>
  <c r="H68" i="47"/>
  <c r="H55" i="47"/>
  <c r="I44" i="47"/>
  <c r="F68" i="47"/>
  <c r="F104" i="47"/>
  <c r="D133" i="47" s="1"/>
  <c r="H104" i="47"/>
  <c r="G57" i="47"/>
  <c r="H70" i="47" l="1"/>
  <c r="H72" i="47" s="1"/>
  <c r="H37" i="47" s="1"/>
  <c r="F70" i="47"/>
  <c r="F72" i="47" s="1"/>
  <c r="F37" i="47" s="1"/>
  <c r="H71" i="47"/>
  <c r="I71" i="47"/>
  <c r="G71" i="47"/>
  <c r="G70" i="47"/>
  <c r="G72" i="47" s="1"/>
  <c r="G37" i="47" s="1"/>
  <c r="F71" i="47"/>
  <c r="F106" i="47"/>
  <c r="I70" i="47"/>
  <c r="I72" i="47" s="1"/>
  <c r="I37" i="47" s="1"/>
  <c r="H106" i="4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ksheo</author>
    <author>nanyoung</author>
  </authors>
  <commentList>
    <comment ref="J3" authorId="0" shapeId="0" xr:uid="{00000000-0006-0000-0400-000001000000}">
      <text>
        <r>
          <rPr>
            <b/>
            <sz val="10"/>
            <color indexed="8"/>
            <rFont val="맑은 고딕"/>
            <family val="3"/>
            <charset val="129"/>
          </rPr>
          <t>1.</t>
        </r>
        <r>
          <rPr>
            <b/>
            <sz val="10"/>
            <rFont val="맑은 고딕"/>
            <family val="3"/>
            <charset val="129"/>
          </rPr>
          <t>양호일경우</t>
        </r>
        <r>
          <rPr>
            <b/>
            <sz val="10"/>
            <color indexed="8"/>
            <rFont val="맑은 고딕"/>
            <family val="3"/>
            <charset val="129"/>
          </rPr>
          <t xml:space="preserve"> </t>
        </r>
        <r>
          <rPr>
            <b/>
            <sz val="10"/>
            <rFont val="맑은 고딕"/>
            <family val="3"/>
            <charset val="129"/>
          </rPr>
          <t>점검로그</t>
        </r>
        <r>
          <rPr>
            <b/>
            <sz val="10"/>
            <color indexed="8"/>
            <rFont val="맑은 고딕"/>
            <family val="3"/>
            <charset val="129"/>
          </rPr>
          <t xml:space="preserve"> </t>
        </r>
        <r>
          <rPr>
            <b/>
            <sz val="10"/>
            <rFont val="맑은 고딕"/>
            <family val="3"/>
            <charset val="129"/>
          </rPr>
          <t xml:space="preserve">불필요
</t>
        </r>
        <r>
          <rPr>
            <b/>
            <sz val="10"/>
            <color indexed="8"/>
            <rFont val="맑은 고딕"/>
            <family val="3"/>
            <charset val="129"/>
          </rPr>
          <t>2.</t>
        </r>
        <r>
          <rPr>
            <b/>
            <sz val="10"/>
            <rFont val="맑은 고딕"/>
            <family val="3"/>
            <charset val="129"/>
          </rPr>
          <t>취약할</t>
        </r>
        <r>
          <rPr>
            <b/>
            <sz val="10"/>
            <color indexed="8"/>
            <rFont val="맑은 고딕"/>
            <family val="3"/>
            <charset val="129"/>
          </rPr>
          <t xml:space="preserve"> </t>
        </r>
        <r>
          <rPr>
            <b/>
            <sz val="10"/>
            <rFont val="맑은 고딕"/>
            <family val="3"/>
            <charset val="129"/>
          </rPr>
          <t>경우</t>
        </r>
        <r>
          <rPr>
            <b/>
            <sz val="10"/>
            <color indexed="8"/>
            <rFont val="맑은 고딕"/>
            <family val="3"/>
            <charset val="129"/>
          </rPr>
          <t xml:space="preserve"> </t>
        </r>
        <r>
          <rPr>
            <b/>
            <sz val="10"/>
            <rFont val="맑은 고딕"/>
            <family val="3"/>
            <charset val="129"/>
          </rPr>
          <t>점검로그</t>
        </r>
        <r>
          <rPr>
            <b/>
            <sz val="10"/>
            <color indexed="8"/>
            <rFont val="맑은 고딕"/>
            <family val="3"/>
            <charset val="129"/>
          </rPr>
          <t xml:space="preserve"> </t>
        </r>
        <r>
          <rPr>
            <b/>
            <sz val="10"/>
            <rFont val="맑은 고딕"/>
            <family val="3"/>
            <charset val="129"/>
          </rPr>
          <t>기록</t>
        </r>
      </text>
    </comment>
    <comment ref="M3" authorId="1" shapeId="0" xr:uid="{00000000-0006-0000-0400-000002000000}">
      <text>
        <r>
          <rPr>
            <b/>
            <sz val="10"/>
            <color indexed="8"/>
            <rFont val="맑은 고딕"/>
            <family val="3"/>
            <charset val="129"/>
          </rPr>
          <t>-</t>
        </r>
        <r>
          <rPr>
            <b/>
            <sz val="10"/>
            <rFont val="맑은 고딕"/>
            <family val="3"/>
            <charset val="129"/>
          </rPr>
          <t>장비특성</t>
        </r>
        <r>
          <rPr>
            <b/>
            <sz val="10"/>
            <color indexed="8"/>
            <rFont val="맑은 고딕"/>
            <family val="3"/>
            <charset val="129"/>
          </rPr>
          <t xml:space="preserve"> </t>
        </r>
        <r>
          <rPr>
            <b/>
            <sz val="10"/>
            <rFont val="맑은 고딕"/>
            <family val="3"/>
            <charset val="129"/>
          </rPr>
          <t>및</t>
        </r>
        <r>
          <rPr>
            <b/>
            <sz val="10"/>
            <color indexed="8"/>
            <rFont val="맑은 고딕"/>
            <family val="3"/>
            <charset val="129"/>
          </rPr>
          <t xml:space="preserve">
</t>
        </r>
        <r>
          <rPr>
            <b/>
            <sz val="10"/>
            <rFont val="맑은 고딕"/>
            <family val="3"/>
            <charset val="129"/>
          </rPr>
          <t>특수한</t>
        </r>
        <r>
          <rPr>
            <b/>
            <sz val="10"/>
            <color indexed="8"/>
            <rFont val="맑은 고딕"/>
            <family val="3"/>
            <charset val="129"/>
          </rPr>
          <t xml:space="preserve"> </t>
        </r>
        <r>
          <rPr>
            <b/>
            <sz val="10"/>
            <rFont val="맑은 고딕"/>
            <family val="3"/>
            <charset val="129"/>
          </rPr>
          <t>환경</t>
        </r>
        <r>
          <rPr>
            <b/>
            <sz val="10"/>
            <color indexed="8"/>
            <rFont val="맑은 고딕"/>
            <family val="3"/>
            <charset val="129"/>
          </rPr>
          <t xml:space="preserve"> </t>
        </r>
        <r>
          <rPr>
            <b/>
            <sz val="10"/>
            <rFont val="맑은 고딕"/>
            <family val="3"/>
            <charset val="129"/>
          </rPr>
          <t>등</t>
        </r>
        <r>
          <rPr>
            <b/>
            <sz val="10"/>
            <color indexed="8"/>
            <rFont val="맑은 고딕"/>
            <family val="3"/>
            <charset val="129"/>
          </rPr>
          <t xml:space="preserve"> </t>
        </r>
        <r>
          <rPr>
            <b/>
            <sz val="10"/>
            <rFont val="맑은 고딕"/>
            <family val="3"/>
            <charset val="129"/>
          </rPr>
          <t>기재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ksheo</author>
    <author>nanyoung</author>
  </authors>
  <commentList>
    <comment ref="J3" authorId="0" shapeId="0" xr:uid="{00000000-0006-0000-0600-000001000000}">
      <text>
        <r>
          <rPr>
            <b/>
            <sz val="10"/>
            <color indexed="8"/>
            <rFont val="맑은 고딕"/>
            <family val="3"/>
            <charset val="129"/>
          </rPr>
          <t>1.</t>
        </r>
        <r>
          <rPr>
            <b/>
            <sz val="10"/>
            <rFont val="맑은 고딕"/>
            <family val="3"/>
            <charset val="129"/>
          </rPr>
          <t>양호일경우</t>
        </r>
        <r>
          <rPr>
            <b/>
            <sz val="10"/>
            <color indexed="8"/>
            <rFont val="맑은 고딕"/>
            <family val="3"/>
            <charset val="129"/>
          </rPr>
          <t xml:space="preserve"> </t>
        </r>
        <r>
          <rPr>
            <b/>
            <sz val="10"/>
            <rFont val="맑은 고딕"/>
            <family val="3"/>
            <charset val="129"/>
          </rPr>
          <t>점검로그</t>
        </r>
        <r>
          <rPr>
            <b/>
            <sz val="10"/>
            <color indexed="8"/>
            <rFont val="맑은 고딕"/>
            <family val="3"/>
            <charset val="129"/>
          </rPr>
          <t xml:space="preserve"> </t>
        </r>
        <r>
          <rPr>
            <b/>
            <sz val="10"/>
            <rFont val="맑은 고딕"/>
            <family val="3"/>
            <charset val="129"/>
          </rPr>
          <t xml:space="preserve">불필요
</t>
        </r>
        <r>
          <rPr>
            <b/>
            <sz val="10"/>
            <color indexed="8"/>
            <rFont val="맑은 고딕"/>
            <family val="3"/>
            <charset val="129"/>
          </rPr>
          <t>2.</t>
        </r>
        <r>
          <rPr>
            <b/>
            <sz val="10"/>
            <rFont val="맑은 고딕"/>
            <family val="3"/>
            <charset val="129"/>
          </rPr>
          <t>취약할</t>
        </r>
        <r>
          <rPr>
            <b/>
            <sz val="10"/>
            <color indexed="8"/>
            <rFont val="맑은 고딕"/>
            <family val="3"/>
            <charset val="129"/>
          </rPr>
          <t xml:space="preserve"> </t>
        </r>
        <r>
          <rPr>
            <b/>
            <sz val="10"/>
            <rFont val="맑은 고딕"/>
            <family val="3"/>
            <charset val="129"/>
          </rPr>
          <t>경우</t>
        </r>
        <r>
          <rPr>
            <b/>
            <sz val="10"/>
            <color indexed="8"/>
            <rFont val="맑은 고딕"/>
            <family val="3"/>
            <charset val="129"/>
          </rPr>
          <t xml:space="preserve"> </t>
        </r>
        <r>
          <rPr>
            <b/>
            <sz val="10"/>
            <rFont val="맑은 고딕"/>
            <family val="3"/>
            <charset val="129"/>
          </rPr>
          <t>점검로그</t>
        </r>
        <r>
          <rPr>
            <b/>
            <sz val="10"/>
            <color indexed="8"/>
            <rFont val="맑은 고딕"/>
            <family val="3"/>
            <charset val="129"/>
          </rPr>
          <t xml:space="preserve"> </t>
        </r>
        <r>
          <rPr>
            <b/>
            <sz val="10"/>
            <rFont val="맑은 고딕"/>
            <family val="3"/>
            <charset val="129"/>
          </rPr>
          <t>기록</t>
        </r>
      </text>
    </comment>
    <comment ref="L3" authorId="1" shapeId="0" xr:uid="{00000000-0006-0000-0600-000002000000}">
      <text>
        <r>
          <rPr>
            <b/>
            <sz val="10"/>
            <color indexed="81"/>
            <rFont val="맑은 고딕"/>
            <family val="3"/>
            <charset val="129"/>
          </rPr>
          <t>취약한 항목 중 조치계획이 있을 경우 조치기한(날짜) 기재(xxxx-xx-xx)</t>
        </r>
      </text>
    </comment>
    <comment ref="M3" authorId="1" shapeId="0" xr:uid="{00000000-0006-0000-0600-000003000000}">
      <text>
        <r>
          <rPr>
            <b/>
            <sz val="10"/>
            <color indexed="8"/>
            <rFont val="맑은 고딕"/>
            <family val="3"/>
            <charset val="129"/>
          </rPr>
          <t>1.</t>
        </r>
        <r>
          <rPr>
            <b/>
            <sz val="10"/>
            <rFont val="맑은 고딕"/>
            <family val="3"/>
            <charset val="129"/>
          </rPr>
          <t>조치</t>
        </r>
        <r>
          <rPr>
            <b/>
            <sz val="10"/>
            <color indexed="8"/>
            <rFont val="맑은 고딕"/>
            <family val="3"/>
            <charset val="129"/>
          </rPr>
          <t xml:space="preserve"> </t>
        </r>
        <r>
          <rPr>
            <b/>
            <sz val="10"/>
            <rFont val="맑은 고딕"/>
            <family val="3"/>
            <charset val="129"/>
          </rPr>
          <t>후</t>
        </r>
        <r>
          <rPr>
            <b/>
            <sz val="10"/>
            <color indexed="8"/>
            <rFont val="맑은 고딕"/>
            <family val="3"/>
            <charset val="129"/>
          </rPr>
          <t xml:space="preserve"> </t>
        </r>
        <r>
          <rPr>
            <b/>
            <sz val="10"/>
            <rFont val="맑은 고딕"/>
            <family val="3"/>
            <charset val="129"/>
          </rPr>
          <t>양호일</t>
        </r>
        <r>
          <rPr>
            <b/>
            <sz val="10"/>
            <color indexed="8"/>
            <rFont val="맑은 고딕"/>
            <family val="3"/>
            <charset val="129"/>
          </rPr>
          <t xml:space="preserve"> </t>
        </r>
        <r>
          <rPr>
            <b/>
            <sz val="10"/>
            <rFont val="맑은 고딕"/>
            <family val="3"/>
            <charset val="129"/>
          </rPr>
          <t>경우</t>
        </r>
        <r>
          <rPr>
            <b/>
            <sz val="10"/>
            <color indexed="8"/>
            <rFont val="맑은 고딕"/>
            <family val="3"/>
            <charset val="129"/>
          </rPr>
          <t xml:space="preserve"> </t>
        </r>
        <r>
          <rPr>
            <b/>
            <sz val="10"/>
            <rFont val="맑은 고딕"/>
            <family val="3"/>
            <charset val="129"/>
          </rPr>
          <t>기재할</t>
        </r>
        <r>
          <rPr>
            <b/>
            <sz val="10"/>
            <color indexed="8"/>
            <rFont val="맑은 고딕"/>
            <family val="3"/>
            <charset val="129"/>
          </rPr>
          <t xml:space="preserve"> </t>
        </r>
        <r>
          <rPr>
            <b/>
            <sz val="10"/>
            <rFont val="맑은 고딕"/>
            <family val="3"/>
            <charset val="129"/>
          </rPr>
          <t>필요</t>
        </r>
        <r>
          <rPr>
            <b/>
            <sz val="10"/>
            <color indexed="8"/>
            <rFont val="맑은 고딕"/>
            <family val="3"/>
            <charset val="129"/>
          </rPr>
          <t xml:space="preserve"> </t>
        </r>
        <r>
          <rPr>
            <b/>
            <sz val="10"/>
            <rFont val="맑은 고딕"/>
            <family val="3"/>
            <charset val="129"/>
          </rPr>
          <t xml:space="preserve">없음
</t>
        </r>
        <r>
          <rPr>
            <b/>
            <sz val="10"/>
            <color indexed="8"/>
            <rFont val="맑은 고딕"/>
            <family val="3"/>
            <charset val="129"/>
          </rPr>
          <t>2..</t>
        </r>
        <r>
          <rPr>
            <b/>
            <sz val="10"/>
            <rFont val="맑은 고딕"/>
            <family val="3"/>
            <charset val="129"/>
          </rPr>
          <t>조치후에도</t>
        </r>
        <r>
          <rPr>
            <b/>
            <sz val="10"/>
            <color indexed="8"/>
            <rFont val="맑은 고딕"/>
            <family val="3"/>
            <charset val="129"/>
          </rPr>
          <t xml:space="preserve"> </t>
        </r>
        <r>
          <rPr>
            <b/>
            <sz val="10"/>
            <rFont val="맑은 고딕"/>
            <family val="3"/>
            <charset val="129"/>
          </rPr>
          <t>취약일</t>
        </r>
        <r>
          <rPr>
            <b/>
            <sz val="10"/>
            <color indexed="8"/>
            <rFont val="맑은 고딕"/>
            <family val="3"/>
            <charset val="129"/>
          </rPr>
          <t xml:space="preserve"> </t>
        </r>
        <r>
          <rPr>
            <b/>
            <sz val="10"/>
            <rFont val="맑은 고딕"/>
            <family val="3"/>
            <charset val="129"/>
          </rPr>
          <t>경우</t>
        </r>
        <r>
          <rPr>
            <b/>
            <sz val="10"/>
            <color indexed="8"/>
            <rFont val="맑은 고딕"/>
            <family val="3"/>
            <charset val="129"/>
          </rPr>
          <t xml:space="preserve"> </t>
        </r>
        <r>
          <rPr>
            <b/>
            <sz val="10"/>
            <rFont val="맑은 고딕"/>
            <family val="3"/>
            <charset val="129"/>
          </rPr>
          <t>점검로그</t>
        </r>
        <r>
          <rPr>
            <b/>
            <sz val="10"/>
            <color indexed="8"/>
            <rFont val="맑은 고딕"/>
            <family val="3"/>
            <charset val="129"/>
          </rPr>
          <t xml:space="preserve"> </t>
        </r>
        <r>
          <rPr>
            <b/>
            <sz val="10"/>
            <rFont val="맑은 고딕"/>
            <family val="3"/>
            <charset val="129"/>
          </rPr>
          <t>기록</t>
        </r>
      </text>
    </comment>
    <comment ref="O3" authorId="1" shapeId="0" xr:uid="{00000000-0006-0000-0600-000004000000}">
      <text>
        <r>
          <rPr>
            <b/>
            <sz val="10"/>
            <rFont val="맑은 고딕"/>
            <family val="3"/>
            <charset val="129"/>
          </rPr>
          <t>조치불가</t>
        </r>
        <r>
          <rPr>
            <sz val="10"/>
            <color indexed="8"/>
            <rFont val="맑은 고딕"/>
            <family val="3"/>
            <charset val="129"/>
          </rPr>
          <t xml:space="preserve"> </t>
        </r>
        <r>
          <rPr>
            <b/>
            <sz val="10"/>
            <rFont val="맑은 고딕"/>
            <family val="3"/>
            <charset val="129"/>
          </rPr>
          <t>또는</t>
        </r>
        <r>
          <rPr>
            <sz val="10"/>
            <color indexed="8"/>
            <rFont val="맑은 고딕"/>
            <family val="3"/>
            <charset val="129"/>
          </rPr>
          <t xml:space="preserve"> </t>
        </r>
        <r>
          <rPr>
            <b/>
            <sz val="10"/>
            <rFont val="맑은 고딕"/>
            <family val="3"/>
            <charset val="129"/>
          </rPr>
          <t>미조치일</t>
        </r>
        <r>
          <rPr>
            <sz val="10"/>
            <color indexed="8"/>
            <rFont val="맑은 고딕"/>
            <family val="3"/>
            <charset val="129"/>
          </rPr>
          <t xml:space="preserve"> </t>
        </r>
        <r>
          <rPr>
            <b/>
            <sz val="10"/>
            <rFont val="맑은 고딕"/>
            <family val="3"/>
            <charset val="129"/>
          </rPr>
          <t>경우</t>
        </r>
        <r>
          <rPr>
            <sz val="10"/>
            <color indexed="8"/>
            <rFont val="맑은 고딕"/>
            <family val="3"/>
            <charset val="129"/>
          </rPr>
          <t xml:space="preserve"> </t>
        </r>
        <r>
          <rPr>
            <b/>
            <sz val="10"/>
            <rFont val="맑은 고딕"/>
            <family val="3"/>
            <charset val="129"/>
          </rPr>
          <t>사유</t>
        </r>
        <r>
          <rPr>
            <sz val="10"/>
            <color indexed="8"/>
            <rFont val="맑은 고딕"/>
            <family val="3"/>
            <charset val="129"/>
          </rPr>
          <t xml:space="preserve"> </t>
        </r>
        <r>
          <rPr>
            <b/>
            <sz val="10"/>
            <rFont val="맑은 고딕"/>
            <family val="3"/>
            <charset val="129"/>
          </rPr>
          <t>기재</t>
        </r>
      </text>
    </comment>
    <comment ref="P3" authorId="1" shapeId="0" xr:uid="{00000000-0006-0000-0600-000005000000}">
      <text>
        <r>
          <rPr>
            <b/>
            <sz val="10"/>
            <color indexed="8"/>
            <rFont val="맑은 고딕"/>
            <family val="3"/>
            <charset val="129"/>
          </rPr>
          <t>-</t>
        </r>
        <r>
          <rPr>
            <b/>
            <sz val="10"/>
            <rFont val="맑은 고딕"/>
            <family val="3"/>
            <charset val="129"/>
          </rPr>
          <t>장비특성</t>
        </r>
        <r>
          <rPr>
            <b/>
            <sz val="10"/>
            <color indexed="8"/>
            <rFont val="맑은 고딕"/>
            <family val="3"/>
            <charset val="129"/>
          </rPr>
          <t xml:space="preserve"> </t>
        </r>
        <r>
          <rPr>
            <b/>
            <sz val="10"/>
            <rFont val="맑은 고딕"/>
            <family val="3"/>
            <charset val="129"/>
          </rPr>
          <t>및</t>
        </r>
        <r>
          <rPr>
            <b/>
            <sz val="10"/>
            <color indexed="8"/>
            <rFont val="맑은 고딕"/>
            <family val="3"/>
            <charset val="129"/>
          </rPr>
          <t xml:space="preserve">
</t>
        </r>
        <r>
          <rPr>
            <b/>
            <sz val="10"/>
            <rFont val="맑은 고딕"/>
            <family val="3"/>
            <charset val="129"/>
          </rPr>
          <t>특수한</t>
        </r>
        <r>
          <rPr>
            <b/>
            <sz val="10"/>
            <color indexed="8"/>
            <rFont val="맑은 고딕"/>
            <family val="3"/>
            <charset val="129"/>
          </rPr>
          <t xml:space="preserve"> </t>
        </r>
        <r>
          <rPr>
            <b/>
            <sz val="10"/>
            <rFont val="맑은 고딕"/>
            <family val="3"/>
            <charset val="129"/>
          </rPr>
          <t>환경</t>
        </r>
        <r>
          <rPr>
            <b/>
            <sz val="10"/>
            <color indexed="8"/>
            <rFont val="맑은 고딕"/>
            <family val="3"/>
            <charset val="129"/>
          </rPr>
          <t xml:space="preserve"> </t>
        </r>
        <r>
          <rPr>
            <b/>
            <sz val="10"/>
            <rFont val="맑은 고딕"/>
            <family val="3"/>
            <charset val="129"/>
          </rPr>
          <t>등</t>
        </r>
        <r>
          <rPr>
            <b/>
            <sz val="10"/>
            <color indexed="8"/>
            <rFont val="맑은 고딕"/>
            <family val="3"/>
            <charset val="129"/>
          </rPr>
          <t xml:space="preserve"> </t>
        </r>
        <r>
          <rPr>
            <b/>
            <sz val="10"/>
            <rFont val="맑은 고딕"/>
            <family val="3"/>
            <charset val="129"/>
          </rPr>
          <t>기재</t>
        </r>
      </text>
    </comment>
    <comment ref="R3" authorId="1" shapeId="0" xr:uid="{00000000-0006-0000-0600-000006000000}">
      <text>
        <r>
          <rPr>
            <b/>
            <sz val="10"/>
            <rFont val="맑은 고딕"/>
            <family val="3"/>
            <charset val="129"/>
          </rPr>
          <t>컨설턴트가</t>
        </r>
        <r>
          <rPr>
            <b/>
            <sz val="10"/>
            <color indexed="8"/>
            <rFont val="맑은 고딕"/>
            <family val="3"/>
            <charset val="129"/>
          </rPr>
          <t xml:space="preserve"> </t>
        </r>
        <r>
          <rPr>
            <b/>
            <sz val="10"/>
            <rFont val="맑은 고딕"/>
            <family val="3"/>
            <charset val="129"/>
          </rPr>
          <t xml:space="preserve">작성
취약
양호
</t>
        </r>
        <r>
          <rPr>
            <b/>
            <sz val="10"/>
            <color indexed="8"/>
            <rFont val="맑은 고딕"/>
            <family val="3"/>
            <charset val="129"/>
          </rPr>
          <t>N/A</t>
        </r>
      </text>
    </comment>
  </commentList>
</comments>
</file>

<file path=xl/sharedStrings.xml><?xml version="1.0" encoding="utf-8"?>
<sst xmlns="http://schemas.openxmlformats.org/spreadsheetml/2006/main" count="2242" uniqueCount="333">
  <si>
    <t>위험도</t>
    <phoneticPr fontId="5" type="noConversion"/>
  </si>
  <si>
    <t>No:</t>
    <phoneticPr fontId="5" type="noConversion"/>
  </si>
  <si>
    <t>Hostname:</t>
    <phoneticPr fontId="5" type="noConversion"/>
  </si>
  <si>
    <t>IP Address:</t>
    <phoneticPr fontId="5" type="noConversion"/>
  </si>
  <si>
    <t>적용시기</t>
    <phoneticPr fontId="5" type="noConversion"/>
  </si>
  <si>
    <t>진단결과</t>
    <phoneticPr fontId="5" type="noConversion"/>
  </si>
  <si>
    <t>상</t>
  </si>
  <si>
    <t>중</t>
  </si>
  <si>
    <t>제조사</t>
    <phoneticPr fontId="5" type="noConversion"/>
  </si>
  <si>
    <t>모델명</t>
    <phoneticPr fontId="5" type="noConversion"/>
  </si>
  <si>
    <t>보안수준</t>
    <phoneticPr fontId="5" type="noConversion"/>
  </si>
  <si>
    <t>보안지수</t>
    <phoneticPr fontId="3" type="noConversion"/>
  </si>
  <si>
    <t>가중치</t>
    <phoneticPr fontId="5" type="noConversion"/>
  </si>
  <si>
    <t>-</t>
    <phoneticPr fontId="5" type="noConversion"/>
  </si>
  <si>
    <t>구분
취약개수</t>
    <phoneticPr fontId="5" type="noConversion"/>
  </si>
  <si>
    <t>항목
취약개수</t>
    <phoneticPr fontId="5" type="noConversion"/>
  </si>
  <si>
    <t>구분
보안수준</t>
    <phoneticPr fontId="5" type="noConversion"/>
  </si>
  <si>
    <t>진단항목
보안수준</t>
    <phoneticPr fontId="5" type="noConversion"/>
  </si>
  <si>
    <t>칩입차단
취약개수</t>
    <phoneticPr fontId="5" type="noConversion"/>
  </si>
  <si>
    <t>침입차단
보안수준</t>
    <phoneticPr fontId="5" type="noConversion"/>
  </si>
  <si>
    <t>No.</t>
  </si>
  <si>
    <t>부서명:</t>
    <phoneticPr fontId="2" type="noConversion"/>
  </si>
  <si>
    <t>회사명:</t>
    <phoneticPr fontId="2" type="noConversion"/>
  </si>
  <si>
    <t>1. 계정 관리</t>
  </si>
  <si>
    <t>2. 접근 관리</t>
  </si>
  <si>
    <t>비고</t>
    <phoneticPr fontId="3" type="noConversion"/>
  </si>
  <si>
    <t>4. 보안장비 이행결과 요약</t>
    <phoneticPr fontId="30" type="noConversion"/>
  </si>
  <si>
    <t>2. 보안장비 진단결과 요약</t>
    <phoneticPr fontId="30" type="noConversion"/>
  </si>
  <si>
    <t>No</t>
  </si>
  <si>
    <t>HOSTNAME</t>
    <phoneticPr fontId="3" type="noConversion"/>
  </si>
  <si>
    <t>IP ADDRESS</t>
    <phoneticPr fontId="3" type="noConversion"/>
  </si>
  <si>
    <t>서비스 용도</t>
    <phoneticPr fontId="3" type="noConversion"/>
  </si>
  <si>
    <t>위험도</t>
  </si>
  <si>
    <t>진단
결과</t>
    <phoneticPr fontId="3" type="noConversion"/>
  </si>
  <si>
    <t>점검 내용</t>
  </si>
  <si>
    <t>이행
결과</t>
    <phoneticPr fontId="3" type="noConversion"/>
  </si>
  <si>
    <t>운영자 추가 검토</t>
    <phoneticPr fontId="3" type="noConversion"/>
  </si>
  <si>
    <t>미조치 사유</t>
  </si>
  <si>
    <t>비고</t>
  </si>
  <si>
    <t>최종
결과</t>
    <phoneticPr fontId="3" type="noConversion"/>
  </si>
  <si>
    <t>모델명</t>
    <phoneticPr fontId="5" type="noConversion"/>
  </si>
  <si>
    <t>모델명</t>
    <phoneticPr fontId="3" type="noConversion"/>
  </si>
  <si>
    <t>제조사</t>
    <phoneticPr fontId="3" type="noConversion"/>
  </si>
  <si>
    <t>1. 계정 관리</t>
    <phoneticPr fontId="90" type="noConversion"/>
  </si>
  <si>
    <t>1. 계정 관리</t>
    <phoneticPr fontId="90" type="noConversion"/>
  </si>
  <si>
    <t>2. 접근 관리</t>
    <phoneticPr fontId="90" type="noConversion"/>
  </si>
  <si>
    <t>3. 기능 관리</t>
    <phoneticPr fontId="90" type="noConversion"/>
  </si>
  <si>
    <t>3. 기능 관리</t>
    <phoneticPr fontId="90" type="noConversion"/>
  </si>
  <si>
    <t>4. 로그 관리</t>
    <phoneticPr fontId="90" type="noConversion"/>
  </si>
  <si>
    <t>S-01. 보안장비 Default 계정 변경</t>
  </si>
  <si>
    <t>S-02. 보안장비 Default 패스워드 변경</t>
  </si>
  <si>
    <t>S-03. 보안장비 계정별 권한 설정</t>
  </si>
  <si>
    <t>S-04. 보안장비 계정 관리</t>
  </si>
  <si>
    <t>하</t>
  </si>
  <si>
    <t>상</t>
    <phoneticPr fontId="90" type="noConversion"/>
  </si>
  <si>
    <t>상</t>
    <phoneticPr fontId="90" type="noConversion"/>
  </si>
  <si>
    <t>중</t>
    <phoneticPr fontId="90" type="noConversion"/>
  </si>
  <si>
    <t>하</t>
    <phoneticPr fontId="90" type="noConversion"/>
  </si>
  <si>
    <t>점검 항목</t>
    <phoneticPr fontId="5" type="noConversion"/>
  </si>
  <si>
    <t>3. 기능 관리</t>
  </si>
  <si>
    <t>5. 패치관리</t>
  </si>
  <si>
    <t>이행
계획</t>
    <phoneticPr fontId="3" type="noConversion"/>
  </si>
  <si>
    <t>위험관리
방안</t>
    <phoneticPr fontId="3" type="noConversion"/>
  </si>
  <si>
    <t>3. 보안장비 취약점 진단 결과 상세</t>
    <phoneticPr fontId="30" type="noConversion"/>
  </si>
  <si>
    <t>점검 분류</t>
    <phoneticPr fontId="5" type="noConversion"/>
  </si>
  <si>
    <t>기반시설
코드</t>
    <phoneticPr fontId="5" type="noConversion"/>
  </si>
  <si>
    <t>S-01</t>
  </si>
  <si>
    <t>S-02</t>
  </si>
  <si>
    <t>S-03</t>
  </si>
  <si>
    <t>S-04</t>
  </si>
  <si>
    <t>S-06</t>
  </si>
  <si>
    <t>S-07</t>
  </si>
  <si>
    <t>1.01. 보안장비 Default 계정 변경</t>
  </si>
  <si>
    <t>1.02. 보안장비 Default 패스워드 변경</t>
  </si>
  <si>
    <t>1.03. 보안장비 계정별 권한 설정</t>
  </si>
  <si>
    <t>1.04. 보안장비 계정 관리</t>
  </si>
  <si>
    <t>1.05. 로그인 실패횟수 제한</t>
  </si>
  <si>
    <t>2.01. 보안장비 원격 관리 접근 통제</t>
  </si>
  <si>
    <t>2.02. 보안장비 보안 접속</t>
  </si>
  <si>
    <t>2.03. Session timeout 설정</t>
  </si>
  <si>
    <t>4.01. 보안장비 로그 설정</t>
  </si>
  <si>
    <t>4.02. 보안장비 로그 정기적 검토</t>
  </si>
  <si>
    <t>4.03. 보안장비 로그 보관</t>
  </si>
  <si>
    <t>4.04. 보안장비 정책 백업 설정</t>
  </si>
  <si>
    <t>4.05. 원격 로그 서버 사용</t>
  </si>
  <si>
    <t>4.06. 로그 서버 설정 관리</t>
  </si>
  <si>
    <t>4.07. NTP 서버 연동</t>
  </si>
  <si>
    <t>5.01. 벤더에서 제공하는 최신 업데이트 적용</t>
  </si>
  <si>
    <t>보안장비
보안수준</t>
    <phoneticPr fontId="5" type="noConversion"/>
  </si>
  <si>
    <t>5. 패치 관리</t>
    <phoneticPr fontId="90" type="noConversion"/>
  </si>
  <si>
    <t>단기</t>
    <phoneticPr fontId="90" type="noConversion"/>
  </si>
  <si>
    <t>중기</t>
    <phoneticPr fontId="90" type="noConversion"/>
  </si>
  <si>
    <t>장기</t>
    <phoneticPr fontId="90" type="noConversion"/>
  </si>
  <si>
    <t>3.01. 정책 관리</t>
  </si>
  <si>
    <t>3.02. NAT 설정</t>
  </si>
  <si>
    <t>3.03. DMZ 설정</t>
  </si>
  <si>
    <t>3.04. 최소한의 서비스만 제공</t>
  </si>
  <si>
    <t>3.05. 이상징후 탐지 경고 기능 설정</t>
  </si>
  <si>
    <t>3.06. 장비 사용량 검토</t>
  </si>
  <si>
    <t>3.07. SNMP 서비스 확인</t>
  </si>
  <si>
    <t>3.08. SNMP community string 복잡성 설정</t>
  </si>
  <si>
    <t>3.09. 부가 기능 설정</t>
  </si>
  <si>
    <t>3.10. 유해 트래픽 차단 정책 설정</t>
  </si>
  <si>
    <t>중기</t>
    <phoneticPr fontId="90" type="noConversion"/>
  </si>
  <si>
    <t>단기</t>
    <phoneticPr fontId="90" type="noConversion"/>
  </si>
  <si>
    <t>중기</t>
  </si>
  <si>
    <t>중기</t>
    <phoneticPr fontId="90" type="noConversion"/>
  </si>
  <si>
    <t>단기</t>
  </si>
  <si>
    <t>단기</t>
    <phoneticPr fontId="90" type="noConversion"/>
  </si>
  <si>
    <t>중기</t>
    <phoneticPr fontId="90" type="noConversion"/>
  </si>
  <si>
    <t>단기</t>
    <phoneticPr fontId="90" type="noConversion"/>
  </si>
  <si>
    <t>장기</t>
  </si>
  <si>
    <t>192.168.105.18</t>
  </si>
  <si>
    <t>192.168.250.26</t>
  </si>
  <si>
    <t>양호</t>
  </si>
  <si>
    <t xml:space="preserve">
■ 기준 : 디폴트 로그인 패스워드를 사용하지 않을 경우 양호
■ 현황 
- 디폴트 패스워드 변경하여 사용중(분기별 변경 사용중)
- 패스워드 관리대장을 통한 패스워드의 주기적인 변경을 하고 있음
- 패스워드 변경대장은 CD로 관리하며 내화금고에 보관중</t>
  </si>
  <si>
    <t xml:space="preserve">
■ 기준 : https(GUI) 또는 ssh(CLI)를 사용하여 장비에 접속할경우 양호
■ 현황 
- https 로 보안접속을 하고 있음</t>
  </si>
  <si>
    <t xml:space="preserve">
■ 기준 : Session Timeout에 대한 기능이 설정되어 있으며, Timeout시간이 30분 이하일 경우 양호
■ 현황 
- 디폴트 10분 지정후에 로그아웃 되도록 설정되어 있음
</t>
  </si>
  <si>
    <t xml:space="preserve">
■ 기준 : NAT기능을 사용하고 있을 경우 양호
■ 현황 
- NAT기능 사용 중
</t>
  </si>
  <si>
    <t xml:space="preserve">
■ 기준 : DMZ를 구성하여 사용하고 있을 경우 양호
■ 현황 
- DMZ를 구성하여 사용하고 있음
</t>
  </si>
  <si>
    <t>192.168.250.23</t>
  </si>
  <si>
    <t>192.168.250.24</t>
  </si>
  <si>
    <t>192.168.250.21</t>
  </si>
  <si>
    <t>192.168.250.22</t>
  </si>
  <si>
    <t>취약</t>
    <phoneticPr fontId="5" type="noConversion"/>
  </si>
  <si>
    <t xml:space="preserve">
■ 기준 : 유해트래픽등 비정상적인 증상이 발생되었을 경우 담당자에게 SMS알림, 메일등의 기능으로 인지가능하도록 설정되어 있는 경우 양호
■ 현황 
- ESM을 통하여 장비의 성능, 퍼포먼스, 사용량을 체크하고 있으며 이상징후 탐지 시, 담당자에게 문자 및 메일을 통해 알림전송하고 있음 
</t>
    <phoneticPr fontId="5" type="noConversion"/>
  </si>
  <si>
    <t xml:space="preserve">
■ 기준 : 디폴트 로그인 패스워드를 사용하지 않을 경우 양호
■ 현황 
- 디폴트 패스워드 변경하여 사용중(분기별 변경 사용중)
- 패스워드 관리대장을 통한 패스워드의 주기적인 변경을 하고 있음
- 패스워드 변경대장은 CD로 관리하며 내화금고에 보관중
</t>
    <phoneticPr fontId="5" type="noConversion"/>
  </si>
  <si>
    <t xml:space="preserve">
■ 기준 : SNMP 서비스를 사용하지 않거나 SNMP를 사용할 경우 SNMP Community String을 변경하여 사용할 경우 양호
■ 현황 
- ESM 로그전송을 위해 SNMP 서비스를 사용하고 있으며 Community String을 변경하여 사용하고 있음
</t>
    <phoneticPr fontId="5" type="noConversion"/>
  </si>
  <si>
    <t xml:space="preserve">
■ 기준 : SNMP Community String을 변경하여 사용할 경우 양호
■ 현황 
- ESM 로그전송을 위해 SNMP 서비스를 사용하고 있으며 Community String을 변경하여 사용하고 있음
</t>
    <phoneticPr fontId="5" type="noConversion"/>
  </si>
  <si>
    <t>취약</t>
    <phoneticPr fontId="5" type="noConversion"/>
  </si>
  <si>
    <t xml:space="preserve">■ 기준 : 디폴트 로그인 계정을 사용하지 않을 경우 양호
■ 현황 
- Default 계정을 사용하지 않음
- kiscips / mornitor 두 개의 계정을 사용하고 있음
</t>
    <phoneticPr fontId="5" type="noConversion"/>
  </si>
  <si>
    <t xml:space="preserve">
■ 기준 : 디폴트 로그인 계정을 사용하지 않을 경우 양호
■ 현황 
- Default 계정은 사용하고 있지 않음
- kiscextfw / monitor 2 개의 계정 사용 중
</t>
    <phoneticPr fontId="5" type="noConversion"/>
  </si>
  <si>
    <t xml:space="preserve">
■ 기준 : 사용중인 계정별 권한이 적절하게 부여되어 있을 경우 양호
■ 현황 
- 계정별 권한(관리자/일반)을 적절하게 부여하고 있음 
</t>
    <phoneticPr fontId="5" type="noConversion"/>
  </si>
  <si>
    <t>N/A</t>
    <phoneticPr fontId="5" type="noConversion"/>
  </si>
  <si>
    <t xml:space="preserve">
■ 기준 : Session Timeout에 대한 기능이 설정되어 있으며, Timeout시간이 30분 이하일 경우 양호
■ 현황 
- Session Timeout 설정 기능이 없음
</t>
    <phoneticPr fontId="5" type="noConversion"/>
  </si>
  <si>
    <t xml:space="preserve">
■ 기준 : 보안장비에 대한 접속 IP 또는 계정을 지정하여 사용하고 있을 경우 양호
■ 현황 
- IPS 접속PC는 두 대로 제한되어 있으며 IP로 접속제한을 설정함 
</t>
    <phoneticPr fontId="5" type="noConversion"/>
  </si>
  <si>
    <t xml:space="preserve">
■ 기준 : IPS정책을 주기적으로 업데이트 하며, 오탐관리를 하고 있을 경우 양호
■ 현황 
- 매일 IPS정책을 관리/업데이트 하고 있음
</t>
    <phoneticPr fontId="5" type="noConversion"/>
  </si>
  <si>
    <t xml:space="preserve">
■ 기준 : NAT기능을 사용하고 있을 경우 양호
■ 현황 
- 해당사항 없음
</t>
    <phoneticPr fontId="5" type="noConversion"/>
  </si>
  <si>
    <t xml:space="preserve">
■ 기준 : DMZ를 구성하여 사용하고 있을 경우 양호
■ 현황 
- 해당사항 없음
</t>
    <phoneticPr fontId="5" type="noConversion"/>
  </si>
  <si>
    <t xml:space="preserve">
■ 기준 : 방화벽 기본 정책인 all deny에 최소 서비스만 허용되어 있을 경우 양호
■ 현황 
- 해당사항 없음
</t>
    <phoneticPr fontId="5" type="noConversion"/>
  </si>
  <si>
    <t>양호</t>
    <phoneticPr fontId="5" type="noConversion"/>
  </si>
  <si>
    <t xml:space="preserve">
■ 기준 : 벤더사에서 제공하는 업데이트 또는 패치를 적용하고 있는 경우 양호
■ 현황 
- 이슈 발생 시 패치를 적용함 
</t>
    <phoneticPr fontId="5" type="noConversion"/>
  </si>
  <si>
    <t xml:space="preserve">
■ 기준 : https(GUI) 또는 ssh(CLI)를 사용하여 장비에 접속할경우 양호
■ 현황 
- https 로 보안접속을 하고 있음
</t>
    <phoneticPr fontId="5" type="noConversion"/>
  </si>
  <si>
    <t xml:space="preserve">
■ 기준 : 벤더사에서 제공하는 업데이트 또는 패치를 적용하고 있는 경우 양호
■ 현황 
- 이슈 발생 시 패치를 적용함
</t>
    <phoneticPr fontId="5" type="noConversion"/>
  </si>
  <si>
    <t xml:space="preserve">
■ 기준 : 보안장비에 대한 접속 IP 또는 계정을 지정하여 사용하고 있을 경우 양호
■ 현황 
- 장비에 대한 접속은 IP로 제어하고 있음
</t>
    <phoneticPr fontId="5" type="noConversion"/>
  </si>
  <si>
    <t xml:space="preserve">■ 기준 : 디폴트 로그인 계정을 사용하지 않을 경우 양호
■ 현황 
- Default 계정을 사용하지 않음
- kiscddx / mornitor 두 개의 계정을 사용함
</t>
    <phoneticPr fontId="5" type="noConversion"/>
  </si>
  <si>
    <t xml:space="preserve">
■ 기준 : 사용중인 계정별 권한이 적절하게 부여되어 있을 경우 양호
■ 현황 
- 계정에 대한 권한은 관리자/일반으로 적절하게 부여되어 있음
 </t>
    <phoneticPr fontId="5" type="noConversion"/>
  </si>
  <si>
    <t>양호</t>
    <phoneticPr fontId="5" type="noConversion"/>
  </si>
  <si>
    <t xml:space="preserve">
■ 기준 : 사용중인 계정별 권한이 적절하게 부여되어 있을 경우 양호
■ 현황 
- 계정에 대한 권한은 관리자/일반으로 적절하게 부여되어 있음
</t>
    <phoneticPr fontId="5" type="noConversion"/>
  </si>
  <si>
    <t xml:space="preserve">
■ 기준 : Session Timeout에 대한 기능이 설정되어 있으며, Timeout시간이 30분 이하일 경우 양호
■ 현황 
- Session Timeout 기능이 없음
</t>
    <phoneticPr fontId="5" type="noConversion"/>
  </si>
  <si>
    <t xml:space="preserve">
■ 기준 : 불필요한 정책을 사용하고 있지 않을 경우 양호
■ 현황 
- 매일 정책에 대한 관리 및 업데이트를 진행함
</t>
    <phoneticPr fontId="5" type="noConversion"/>
  </si>
  <si>
    <t>N/A</t>
    <phoneticPr fontId="5" type="noConversion"/>
  </si>
  <si>
    <t xml:space="preserve">
■ 기준 : SNMP Community String을 변경하여 사용할 경우 양호
■ 현황 
- ESM 로그전송을 위해 SNMP 서비스를 사용하고 있으며 Community String을 변경하여 사용하고 있음
</t>
    <phoneticPr fontId="5" type="noConversion"/>
  </si>
  <si>
    <t xml:space="preserve">
■ 기준 : 보안장비에 대한 접속 IP 또는 계정을 지정하여 사용하고 있을 경우 양호
■ 현황 
- 장비에 대한 접속은 IP로 제한하고 있음
</t>
    <phoneticPr fontId="5" type="noConversion"/>
  </si>
  <si>
    <t xml:space="preserve">
■ 기준 : https(GUI) 또는 ssh(CLI)를 사용하여 장비에 접속할경우 양호
■ 현황 
- https로 보안접속 하고 있음
</t>
    <phoneticPr fontId="5" type="noConversion"/>
  </si>
  <si>
    <t>1. 계정 관리</t>
    <phoneticPr fontId="90" type="noConversion"/>
  </si>
  <si>
    <t>2. 접근 관리</t>
    <phoneticPr fontId="90" type="noConversion"/>
  </si>
  <si>
    <t>5. 패치관리</t>
    <phoneticPr fontId="90" type="noConversion"/>
  </si>
  <si>
    <t xml:space="preserve">
■ 기준 : 장비 사용량에 대한 검토를 주기적으로 수행하고 있고 보고서형태로 제출하는 경우 양호
■ 현황 
- 일일, 주간, 월간 업무보고 형태로 장비사용량을 체크하고 있음
- 김지호 주임 및 성윤기 책임에게 서면보고 함
</t>
  </si>
  <si>
    <t>S-08</t>
    <phoneticPr fontId="5" type="noConversion"/>
  </si>
  <si>
    <t>S-17</t>
    <phoneticPr fontId="5" type="noConversion"/>
  </si>
  <si>
    <t>S-18</t>
    <phoneticPr fontId="5" type="noConversion"/>
  </si>
  <si>
    <t>S-19</t>
    <phoneticPr fontId="5" type="noConversion"/>
  </si>
  <si>
    <t>S-20</t>
    <phoneticPr fontId="5" type="noConversion"/>
  </si>
  <si>
    <t>S-21</t>
    <phoneticPr fontId="5" type="noConversion"/>
  </si>
  <si>
    <t>S-22</t>
    <phoneticPr fontId="5" type="noConversion"/>
  </si>
  <si>
    <t>S-23</t>
    <phoneticPr fontId="5" type="noConversion"/>
  </si>
  <si>
    <t>S-24</t>
    <phoneticPr fontId="5" type="noConversion"/>
  </si>
  <si>
    <t>S-09</t>
    <phoneticPr fontId="5" type="noConversion"/>
  </si>
  <si>
    <t>S-06. 보안장비 원격 관리 접근 통제</t>
    <phoneticPr fontId="5" type="noConversion"/>
  </si>
  <si>
    <t>S-07. 보안장비 보안 접속</t>
    <phoneticPr fontId="5" type="noConversion"/>
  </si>
  <si>
    <t>S-08. Session timeout 설정</t>
    <phoneticPr fontId="5" type="noConversion"/>
  </si>
  <si>
    <t>S-17. 정책 관리</t>
    <phoneticPr fontId="5" type="noConversion"/>
  </si>
  <si>
    <t>S-18. NAT 설정</t>
    <phoneticPr fontId="5" type="noConversion"/>
  </si>
  <si>
    <t>S-19. DMZ 설정</t>
    <phoneticPr fontId="5" type="noConversion"/>
  </si>
  <si>
    <t>S-20. 최소한의 서비스만 제공</t>
    <phoneticPr fontId="5" type="noConversion"/>
  </si>
  <si>
    <t>S-21. 이상징후 탐지 경고 기능 설정</t>
    <phoneticPr fontId="5" type="noConversion"/>
  </si>
  <si>
    <t>S-22. 장비 사용량 검토</t>
    <phoneticPr fontId="5" type="noConversion"/>
  </si>
  <si>
    <t>S-23. SNMP 서비스 확인</t>
    <phoneticPr fontId="5" type="noConversion"/>
  </si>
  <si>
    <t>S-24. SNMP community string 복잡성 설정</t>
    <phoneticPr fontId="5" type="noConversion"/>
  </si>
  <si>
    <t>S-09. 벤더에서 제공하는 최신 업데이트 적용</t>
    <phoneticPr fontId="5" type="noConversion"/>
  </si>
  <si>
    <t>점검 분류</t>
    <phoneticPr fontId="5" type="noConversion"/>
  </si>
  <si>
    <t xml:space="preserve">
■ 기준 : https(GUI) 또는 ssh(CLI)를 사용하여 장비에 접속할경우 양호
■ 현황 
- https 로 보안접속을 하고 있음
</t>
    <phoneticPr fontId="5" type="noConversion"/>
  </si>
  <si>
    <t>3. 기능관리</t>
    <phoneticPr fontId="78" type="noConversion"/>
  </si>
  <si>
    <t>5. 패치 관리</t>
    <phoneticPr fontId="78" type="noConversion"/>
  </si>
  <si>
    <t>1.03. 보안장비 계정별 권한 설정</t>
    <phoneticPr fontId="78" type="noConversion"/>
  </si>
  <si>
    <t>1.04. 보안장비 계정 관리</t>
    <phoneticPr fontId="78" type="noConversion"/>
  </si>
  <si>
    <t>3.01. 정책 관리</t>
    <phoneticPr fontId="78" type="noConversion"/>
  </si>
  <si>
    <t>3.04. 최소한의 서비스만 제공</t>
    <phoneticPr fontId="78" type="noConversion"/>
  </si>
  <si>
    <t>5.01. 벤더에서 제공하는 최신 업데이트 적용</t>
    <phoneticPr fontId="78" type="noConversion"/>
  </si>
  <si>
    <t>취약</t>
  </si>
  <si>
    <t>N/A</t>
  </si>
  <si>
    <t>상</t>
    <phoneticPr fontId="78" type="noConversion"/>
  </si>
  <si>
    <t>중</t>
    <phoneticPr fontId="78" type="noConversion"/>
  </si>
  <si>
    <t>하</t>
    <phoneticPr fontId="78" type="noConversion"/>
  </si>
  <si>
    <t xml:space="preserve">  개   정   이   력  </t>
    <phoneticPr fontId="5" type="noConversion"/>
  </si>
  <si>
    <t>작성일</t>
  </si>
  <si>
    <t>변경내용</t>
    <phoneticPr fontId="5" type="noConversion"/>
  </si>
  <si>
    <t>작성자</t>
  </si>
  <si>
    <t>승인자</t>
  </si>
  <si>
    <t>최초 작성</t>
  </si>
  <si>
    <t>양호</t>
    <phoneticPr fontId="78" type="noConversion"/>
  </si>
  <si>
    <t>N/A</t>
    <phoneticPr fontId="78" type="noConversion"/>
  </si>
  <si>
    <t>단기</t>
    <phoneticPr fontId="78" type="noConversion"/>
  </si>
  <si>
    <t>중기</t>
    <phoneticPr fontId="78" type="noConversion"/>
  </si>
  <si>
    <t>장기</t>
    <phoneticPr fontId="78" type="noConversion"/>
  </si>
  <si>
    <t xml:space="preserve">
■ 기준 : 사용중인 계정별 권한이 적절하게 부여되어 있을 경우 양호
■ 현황 
- kiscextfw / monitor, 2개의 계정에 대한 권한이 적절히 부여되어 있음
</t>
    <phoneticPr fontId="5" type="noConversion"/>
  </si>
  <si>
    <t xml:space="preserve">
■ 기준 : 불필요한 정책을 사용하고 있지 않을 경우 양호
■ 현황 
- 불필요한 정책을 사용하지 않음
</t>
    <phoneticPr fontId="5" type="noConversion"/>
  </si>
  <si>
    <t xml:space="preserve">
■ 기준 : 방화벽 기본 정책인 all deny에 최소 서비스만 허용되어 있을 경우 양호
■ 현황 
- 불필요한 정책을 사용하지 않음
</t>
    <phoneticPr fontId="5" type="noConversion"/>
  </si>
  <si>
    <t xml:space="preserve">
■ 기준 : 벤더사에서 제공하는 업데이트 또는 패치를 적용하고 있는 경우 양호
■ 현황 
- 이슈 발생 시 패치를 적용함
</t>
    <phoneticPr fontId="5" type="noConversion"/>
  </si>
  <si>
    <t>기타</t>
    <phoneticPr fontId="5" type="noConversion"/>
  </si>
  <si>
    <t xml:space="preserve">
■ 기준 : 사용중인 계정별 권한이 적절하게 부여되어 있을 경우 양호
■ 현황 
- kiscextfw / monitor, 2개의 계정에 대한 권한이 적절히 부여되어 있음</t>
    <phoneticPr fontId="5" type="noConversion"/>
  </si>
  <si>
    <t xml:space="preserve">
■ 기준 : 불필요한 정책을 사용하고 있지 않을 경우 양호
■ 현황 
- 불필요한 정책을 사용하지 않음
</t>
    <phoneticPr fontId="5" type="noConversion"/>
  </si>
  <si>
    <t xml:space="preserve">
■ 기준 : 방화벽 기본 정책인 all deny에 최소 서비스만 허용되어 있을 경우 양호
■ 현황 
- 불필요한 정책을 사용하지 않음
</t>
    <phoneticPr fontId="5" type="noConversion"/>
  </si>
  <si>
    <t>주기적 패치 적용은 담당자와 협의가 필요하므로 적용 불가</t>
    <phoneticPr fontId="5" type="noConversion"/>
  </si>
  <si>
    <t>KISC_FW_01</t>
  </si>
  <si>
    <t>192.168.105.17</t>
  </si>
  <si>
    <t>Ahn Tg-1000p</t>
  </si>
  <si>
    <t>KISC_FW_02</t>
  </si>
  <si>
    <t>KISC_IPS_01</t>
  </si>
  <si>
    <t>192.168.250.25</t>
  </si>
  <si>
    <t>E.4000</t>
  </si>
  <si>
    <t>KISC_IPS_02</t>
  </si>
  <si>
    <t>KISC_DDoS_G01</t>
  </si>
  <si>
    <t xml:space="preserve">WINSTec Sniper DDX </t>
  </si>
  <si>
    <t>KISC_DDoS_G02</t>
  </si>
  <si>
    <t>KISC_DDoS_D01</t>
  </si>
  <si>
    <t>KISC_DDoS_D02</t>
  </si>
  <si>
    <t>1. 계정관리</t>
  </si>
  <si>
    <t>2. 접근관리</t>
  </si>
  <si>
    <t xml:space="preserve">3. 패치관리 </t>
  </si>
  <si>
    <t>4. 로그관리</t>
  </si>
  <si>
    <t>5. 기능관리</t>
  </si>
  <si>
    <t>보안장비 원격 관리 접근 통제</t>
  </si>
  <si>
    <t>S-08</t>
  </si>
  <si>
    <t>S-10</t>
  </si>
  <si>
    <t>S-11</t>
  </si>
  <si>
    <t>S-12</t>
  </si>
  <si>
    <t>S-13</t>
  </si>
  <si>
    <t>S-14</t>
  </si>
  <si>
    <t>S-15</t>
  </si>
  <si>
    <t>S-16</t>
  </si>
  <si>
    <t>S-19</t>
  </si>
  <si>
    <t>S-20</t>
  </si>
  <si>
    <t>S-21</t>
  </si>
  <si>
    <t>S-22</t>
  </si>
  <si>
    <t>S-23</t>
  </si>
  <si>
    <t>-</t>
  </si>
  <si>
    <t>개정번호</t>
    <phoneticPr fontId="5" type="noConversion"/>
  </si>
  <si>
    <t>개정일자</t>
    <phoneticPr fontId="5" type="noConversion"/>
  </si>
  <si>
    <t>항목코드</t>
    <phoneticPr fontId="90" type="noConversion"/>
  </si>
  <si>
    <t>항목코드</t>
    <phoneticPr fontId="5" type="noConversion"/>
  </si>
  <si>
    <t>FW 3700U</t>
    <phoneticPr fontId="7" type="noConversion"/>
  </si>
  <si>
    <t>SDN 방화벽 #1</t>
    <phoneticPr fontId="7" type="noConversion"/>
  </si>
  <si>
    <t>SDN 방화벽 #2</t>
    <phoneticPr fontId="7" type="noConversion"/>
  </si>
  <si>
    <t>디폴트 패스워드를 특수문자, 숫자, 영문 대소문자 포함하여 8자리 이상으로 변경</t>
  </si>
  <si>
    <t>사용자별 계정의 용도 파악 및 적절한 권한 부여</t>
  </si>
  <si>
    <t>불필요한 공용계정 및 휴면계정 제거</t>
  </si>
  <si>
    <t>원격 관리 시 관리자 및 특정 IP만 접근 가능하도록 함</t>
    <phoneticPr fontId="5" type="noConversion"/>
  </si>
  <si>
    <t>보안장비 접속 시, 가능하다면 SSL 등의 암호화 접속 활용</t>
  </si>
  <si>
    <t>Session Timeout 시간을 설정</t>
  </si>
  <si>
    <t>벤더사에서 주기적으로 제공하는 장비별 최신 취약점 정보를 파악 후 최신 패 치 및 업그레이드를 수행</t>
  </si>
  <si>
    <t>외부 공개 필요성이 없는 정보시스템에 대해 공인 IP 지정 여부를 확인하여 사설 IP 로 변경한 후 보안장비에서 NAT 설정을 적용</t>
  </si>
  <si>
    <t>DMZ를 구성하여 내부 네트워크와 외부 서비스 네트워크 분리 
※물리적(망분리)으로 내부 네트워크와 외부 서비스 네트워크가 분리되어 있을 경우 해당 없음</t>
    <phoneticPr fontId="5" type="noConversion"/>
  </si>
  <si>
    <t>방화벽에 최소 서비스만 허용하도록 설정함</t>
  </si>
  <si>
    <t>이상징후 탐지 시 담당자/관리자가 즉시 확인할 수 있도록 모니터링 수행</t>
  </si>
  <si>
    <t>장비 사용량을 정기적으로 모니터링</t>
  </si>
  <si>
    <t>유추하기 어려운 community string을 설정</t>
  </si>
  <si>
    <t>로그온 실패횟수를 5회 이하로 제한</t>
  </si>
  <si>
    <t>기관 정책에 따른 로깅 설정</t>
  </si>
  <si>
    <t>보안장비 로그를 정기적으로 분석 및 검토 실시</t>
  </si>
  <si>
    <t>보안장비 로그 보관 설정에서 로그 저장기간 확인 및 변경 
(별도의 장비에 보관하고 있다면 로그 보관 정책에 맞게 보관 설정)</t>
    <phoneticPr fontId="5" type="noConversion"/>
  </si>
  <si>
    <t>보안장비에 적용된 정책을 별도의 파일로 보관</t>
  </si>
  <si>
    <t>보안장비 시간 설정에서 NTP 프로토콜 연동 확인</t>
  </si>
  <si>
    <t>유해 트래픽 차단 정책 설정</t>
  </si>
  <si>
    <t>SDN_FW_#1</t>
    <phoneticPr fontId="7" type="noConversion"/>
  </si>
  <si>
    <t>SDN_FW_#2</t>
    <phoneticPr fontId="7" type="noConversion"/>
  </si>
  <si>
    <t>증적(화면캡쳐, 설정화면 등)</t>
    <phoneticPr fontId="3" type="noConversion"/>
  </si>
  <si>
    <t>syslog 설정은 가능하나
기관과의 협의중인 사항</t>
    <phoneticPr fontId="5" type="noConversion"/>
  </si>
  <si>
    <t>설정되어 있는 allow 트래픽 이외에
모든 유해트래픽 deny</t>
    <phoneticPr fontId="5" type="noConversion"/>
  </si>
  <si>
    <t>완료</t>
    <phoneticPr fontId="90" type="noConversion"/>
  </si>
  <si>
    <t>N/A</t>
    <phoneticPr fontId="90" type="noConversion"/>
  </si>
  <si>
    <t>미조치</t>
    <phoneticPr fontId="90" type="noConversion"/>
  </si>
  <si>
    <t>버전</t>
    <phoneticPr fontId="78" type="noConversion"/>
  </si>
  <si>
    <t>불필요한 경우 SNMP 서비스 중지</t>
    <phoneticPr fontId="5" type="noConversion"/>
  </si>
  <si>
    <t>점검결과</t>
    <phoneticPr fontId="5" type="noConversion"/>
  </si>
  <si>
    <t>V0.1</t>
    <phoneticPr fontId="3" type="noConversion"/>
  </si>
  <si>
    <t>2025.12.31</t>
    <phoneticPr fontId="78" type="noConversion"/>
  </si>
  <si>
    <t>- 광주광역시교육청교육연구정보원 -</t>
    <phoneticPr fontId="3" type="noConversion"/>
  </si>
  <si>
    <t>2025.12.31</t>
    <phoneticPr fontId="3" type="noConversion"/>
  </si>
  <si>
    <t>V0.1</t>
    <phoneticPr fontId="5" type="noConversion"/>
  </si>
  <si>
    <t>오근수</t>
    <phoneticPr fontId="78" type="noConversion"/>
  </si>
  <si>
    <t>10.1.44.33</t>
    <phoneticPr fontId="7" type="noConversion"/>
  </si>
  <si>
    <t>10.1.44.34</t>
    <phoneticPr fontId="7" type="noConversion"/>
  </si>
  <si>
    <t>광주교육연구정보원</t>
    <phoneticPr fontId="90" type="noConversion"/>
  </si>
  <si>
    <t>KXNexG</t>
    <phoneticPr fontId="7" type="noConversion"/>
  </si>
  <si>
    <t>보안 장비 Default 계정 변경</t>
  </si>
  <si>
    <t>비밀번호 관리정책 설정</t>
  </si>
  <si>
    <t>보안 장비 계정별 권한 설정</t>
  </si>
  <si>
    <t>보안 장비 계정 관리</t>
  </si>
  <si>
    <t>S-05</t>
  </si>
  <si>
    <t>계정 잠금 임계값 설정</t>
  </si>
  <si>
    <t>보안장비 보안 접속</t>
  </si>
  <si>
    <t>세션 종료 시간 설정</t>
  </si>
  <si>
    <t>S-09</t>
  </si>
  <si>
    <t>주기적 보안 패치 및 벤더 권고사항 적용</t>
  </si>
  <si>
    <t>보안장비 로그 설정</t>
  </si>
  <si>
    <t>보안장비 로그 보관</t>
  </si>
  <si>
    <t>보안장비 정책 백업 설정</t>
  </si>
  <si>
    <t>원격 로그 서버 사용</t>
  </si>
  <si>
    <t>NTP 및 시각 동기화 설정</t>
  </si>
  <si>
    <t>정책 관리</t>
  </si>
  <si>
    <t>NAT 설정</t>
  </si>
  <si>
    <t>S-17</t>
  </si>
  <si>
    <t>DMZ 설정</t>
  </si>
  <si>
    <t>S-18</t>
  </si>
  <si>
    <t>최소한의 서비스만 제공</t>
  </si>
  <si>
    <t>이상징후 탐지 모니터링 수행</t>
  </si>
  <si>
    <t>장비 사용량 검토</t>
  </si>
  <si>
    <t>SNMP 서비스 확인</t>
  </si>
  <si>
    <t>SNMP Community String 복잡성 설정</t>
  </si>
  <si>
    <t>유해 트래픽 탐지/차단 정책 설정</t>
  </si>
  <si>
    <t>보안 장비에 기본적으로 설정된 관리자 계정의 변경 여부 점검</t>
    <phoneticPr fontId="5" type="noConversion"/>
  </si>
  <si>
    <t>정책에 대한 주기적인 검사로 미사용 및 중복된 정책을 확인하여 제거</t>
    <phoneticPr fontId="5" type="noConversion"/>
  </si>
  <si>
    <t>보안장비 취약점 점검 결과서</t>
    <phoneticPr fontId="3" type="noConversion"/>
  </si>
  <si>
    <t>점검결과</t>
    <phoneticPr fontId="3" type="noConversion"/>
  </si>
  <si>
    <t>점검 내용</t>
    <phoneticPr fontId="5" type="noConversion"/>
  </si>
  <si>
    <t>1. 보안장비 점검대상</t>
    <phoneticPr fontId="7" type="noConversion"/>
  </si>
  <si>
    <t>2. 보안장비 점검결과 요약</t>
    <phoneticPr fontId="30" type="noConversion"/>
  </si>
  <si>
    <t>적정</t>
    <phoneticPr fontId="5" type="noConversion"/>
  </si>
  <si>
    <t>미흡</t>
    <phoneticPr fontId="5" type="noConversion"/>
  </si>
  <si>
    <t>점검결과 미흡시 증적</t>
    <phoneticPr fontId="5" type="noConversion"/>
  </si>
  <si>
    <t>3. 보안장비 점검 결과 상세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</si>
</sst>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5">
    <numFmt numFmtId="42" formatCode="_-&quot;₩&quot;* #,##0_-;\-&quot;₩&quot;* #,##0_-;_-&quot;₩&quot;* &quot;-&quot;_-;_-@_-"/>
    <numFmt numFmtId="41" formatCode="_-* #,##0_-;\-* #,##0_-;_-* &quot;-&quot;_-;_-@_-"/>
    <numFmt numFmtId="176" formatCode="0_ "/>
    <numFmt numFmtId="177" formatCode="0_);[Red]\(0\)"/>
    <numFmt numFmtId="178" formatCode="_ * #,##0.00_ ;_ * \-#,##0.00_ ;_ * &quot;-&quot;??_ ;_ @_ "/>
    <numFmt numFmtId="179" formatCode="&quot;₩&quot;#,##0.00;&quot;₩&quot;&quot;₩&quot;&quot;₩&quot;&quot;₩&quot;&quot;₩&quot;&quot;₩&quot;&quot;₩&quot;&quot;₩&quot;\-#,##0.00"/>
    <numFmt numFmtId="180" formatCode="_ * #,##0.00_ ;_ * &quot;₩&quot;&quot;₩&quot;&quot;₩&quot;&quot;₩&quot;&quot;₩&quot;&quot;₩&quot;&quot;₩&quot;&quot;₩&quot;\-#,##0.00_ ;_ * &quot;-&quot;??_ ;_ @_ "/>
    <numFmt numFmtId="181" formatCode="&quot;₩&quot;#,##0;&quot;₩&quot;\-#,##0"/>
    <numFmt numFmtId="182" formatCode="yyyy&quot;/&quot;mm&quot;/&quot;dd;@"/>
    <numFmt numFmtId="183" formatCode="_ &quot;₩&quot;* #,##0.00_ ;_ &quot;₩&quot;* \-#,##0.00_ ;_ &quot;₩&quot;* &quot;-&quot;??_ ;_ @_ "/>
    <numFmt numFmtId="184" formatCode="_ * #,##0_ ;_ * \-#,##0_ ;_ * &quot;-&quot;_ ;_ @_ "/>
    <numFmt numFmtId="185" formatCode="_ * #,##0_)&quot;W&quot;_ ;_ * \(#,##0\)&quot;W&quot;_ ;_ * &quot;-&quot;_)&quot;W&quot;_ ;_ @_ "/>
    <numFmt numFmtId="186" formatCode="_ &quot;₩&quot;* #,##0_ ;_ &quot;₩&quot;* \-#,##0_ ;_ &quot;₩&quot;* &quot;-&quot;_ ;_ @_ "/>
    <numFmt numFmtId="187" formatCode="#.##"/>
    <numFmt numFmtId="188" formatCode="_ * #,##0.00_)&quot;W&quot;_ ;_ * \(#,##0.00\)&quot;W&quot;_ ;_ * &quot;-&quot;??_)&quot;W&quot;_ ;_ @_ "/>
    <numFmt numFmtId="189" formatCode="#,##0.000;[Red]&quot;-&quot;#,##0.000"/>
    <numFmt numFmtId="190" formatCode="&quot;$&quot;#,##0_);[Red]\(&quot;$&quot;#,##0\)"/>
    <numFmt numFmtId="191" formatCode="_ * #,##0_)_W_ ;_ * \(#,##0\)_W_ ;_ * &quot;-&quot;_)_W_ ;_ @_ "/>
    <numFmt numFmtId="192" formatCode="_ * #,##0.00_)_W_ ;_ * \(#,##0.00\)_W_ ;_ * &quot;-&quot;??_)_W_ ;_ @_ "/>
    <numFmt numFmtId="193" formatCode="&quot;$&quot;#,##0_);\(&quot;$&quot;#,##0\)"/>
    <numFmt numFmtId="194" formatCode="_-* #,##0&quot;₩&quot;\ _D_M_-;&quot;₩&quot;\-* #,##0&quot;₩&quot;\ _D_M_-;_-* &quot;-&quot;&quot;₩&quot;\ _D_M_-;_-@_-"/>
    <numFmt numFmtId="195" formatCode="* #,##0.0"/>
    <numFmt numFmtId="196" formatCode="#,##0.00000"/>
    <numFmt numFmtId="197" formatCode="_ * #,##0_ ;_ * &quot;₩&quot;\-#,##0_ ;_ * &quot;-&quot;??_ ;_ @_ "/>
    <numFmt numFmtId="198" formatCode="0.0%;[Red]&quot;△&quot;0.0%"/>
    <numFmt numFmtId="199" formatCode="0.00000000"/>
    <numFmt numFmtId="200" formatCode="_(&quot;$&quot;* #,##0.0_);_(&quot;$&quot;* \(#,##0.0\);_(&quot;$&quot;* &quot;-&quot;_);_(@_)"/>
    <numFmt numFmtId="201" formatCode="#,##0;&quot;₩&quot;&quot;₩&quot;&quot;₩&quot;&quot;₩&quot;\(#,##0&quot;₩&quot;&quot;₩&quot;&quot;₩&quot;&quot;₩&quot;\)"/>
    <numFmt numFmtId="202" formatCode="_-* #,##0_-;&quot;₩&quot;&quot;₩&quot;&quot;₩&quot;&quot;₩&quot;&quot;₩&quot;&quot;₩&quot;&quot;₩&quot;\-* #,##0_-;_-* &quot;-&quot;_-;_-@_-"/>
    <numFmt numFmtId="203" formatCode="####"/>
    <numFmt numFmtId="204" formatCode="\$#.00"/>
    <numFmt numFmtId="205" formatCode="\$#,##0.00"/>
    <numFmt numFmtId="206" formatCode="#,##0\ \ \ \ \ "/>
    <numFmt numFmtId="207" formatCode="&quot;$&quot;#,###"/>
    <numFmt numFmtId="208" formatCode="\,##"/>
    <numFmt numFmtId="209" formatCode="m\o\n\th\ d\,\ yyyy"/>
    <numFmt numFmtId="210" formatCode="_-* #,##0\ _D_M_-;\-* #,##0\ _D_M_-;_-* &quot;-&quot;\ _D_M_-;_-@_-"/>
    <numFmt numFmtId="211" formatCode="_-* #,##0.00\ _D_M_-;\-* #,##0.00\ _D_M_-;_-* &quot;-&quot;??\ _D_M_-;_-@_-"/>
    <numFmt numFmtId="212" formatCode="_(&quot;$&quot;* #,##0.0_);_(&quot;$&quot;* &quot;₩&quot;&quot;₩&quot;&quot;₩&quot;&quot;₩&quot;&quot;₩&quot;&quot;₩&quot;&quot;₩&quot;&quot;₩&quot;\(#,##0.0&quot;₩&quot;&quot;₩&quot;&quot;₩&quot;&quot;₩&quot;&quot;₩&quot;&quot;₩&quot;&quot;₩&quot;&quot;₩&quot;\);_(&quot;$&quot;* &quot;-&quot;_);_(@_)"/>
    <numFmt numFmtId="213" formatCode="#.00"/>
    <numFmt numFmtId="214" formatCode="##"/>
    <numFmt numFmtId="215" formatCode="#."/>
    <numFmt numFmtId="216" formatCode="###,###,"/>
    <numFmt numFmtId="217" formatCode="#,##0_ "/>
    <numFmt numFmtId="218" formatCode="_-* #,##0.00\ _F_-;\-* #,##0.00\ _F_-;_-* &quot;-&quot;??\ _F_-;_-@_-"/>
    <numFmt numFmtId="219" formatCode="0.00000"/>
    <numFmt numFmtId="220" formatCode="0.000"/>
    <numFmt numFmtId="221" formatCode="hh:mm:ss&quot;₩&quot;&quot;₩&quot;&quot;₩&quot;&quot;₩&quot;&quot;₩&quot;&quot;₩&quot;&quot;₩&quot;&quot;₩&quot;\ AM/PM_)"/>
    <numFmt numFmtId="222" formatCode="#,##0.0000;\-#,##0.0000"/>
    <numFmt numFmtId="223" formatCode="###"/>
    <numFmt numFmtId="224" formatCode="0.00000%"/>
    <numFmt numFmtId="225" formatCode="%#.00"/>
    <numFmt numFmtId="226" formatCode="_ &quot;₩&quot;* #,##0.0000000_ ;_ &quot;₩&quot;* &quot;₩&quot;\-#,##0.0000000_ ;_ &quot;₩&quot;* &quot;-&quot;??_ ;_ @_ "/>
    <numFmt numFmtId="227" formatCode="General_)"/>
    <numFmt numFmtId="228" formatCode="#,##0;[Red]&quot;△&quot;#,##0"/>
    <numFmt numFmtId="229" formatCode="_ * #,##0.000000_ ;_ * &quot;₩&quot;\-#,##0.000000_ ;_ * &quot;-&quot;??_ ;_ @_ "/>
    <numFmt numFmtId="230" formatCode="#,##0.0"/>
    <numFmt numFmtId="231" formatCode="_-* #,##0\ &quot;DM&quot;_-;\-* #,##0\ &quot;DM&quot;_-;_-* &quot;-&quot;\ &quot;DM&quot;_-;_-@_-"/>
    <numFmt numFmtId="232" formatCode="_-* #,##0.00\ &quot;DM&quot;_-;\-* #,##0.00\ &quot;DM&quot;_-;_-* &quot;-&quot;??\ &quot;DM&quot;_-;_-@_-"/>
    <numFmt numFmtId="233" formatCode="_-&quot;DM&quot;* #,##0_-;_-&quot;DM&quot;* #,##0\-;_-&quot;DM&quot;* &quot;-&quot;_-;_-@_-"/>
    <numFmt numFmtId="234" formatCode="_-&quot;DM&quot;* #,##0.00_-;_-&quot;DM&quot;* #,##0.00\-;_-&quot;DM&quot;* &quot;-&quot;??_-;_-@_-"/>
    <numFmt numFmtId="235" formatCode="_(* #,##0_);_(* \(#,##0\);_(* &quot;-&quot;_);_(@_)"/>
    <numFmt numFmtId="236" formatCode="_(* #,##0.00_);_(* \(#,##0.00\);_(* &quot;-&quot;??_);_(@_)"/>
    <numFmt numFmtId="237" formatCode="#,##0\ &quot;F&quot;;[Red]\-#,##0\ &quot;F&quot;"/>
    <numFmt numFmtId="238" formatCode="#,##0.00000;\-#,##0.00000"/>
    <numFmt numFmtId="239" formatCode="@&quot;명&quot;"/>
    <numFmt numFmtId="240" formatCode="0.000E+00;\࢐"/>
    <numFmt numFmtId="241" formatCode="_(&quot;$&quot;* #,##0.00_);_(&quot;$&quot;* \(#,##0.00\);_(&quot;$&quot;* &quot;-&quot;??_);_(@_)"/>
    <numFmt numFmtId="242" formatCode="_(&quot; &quot;* #,##0_);_(&quot; &quot;* \(#,##0\);_(&quot; &quot;* &quot;-&quot;_);_(@_)"/>
    <numFmt numFmtId="243" formatCode="_-&quot;Won&quot;* #,##0_-;\-&quot;Won&quot;* #,##0_-;_-&quot;Won&quot;* &quot;-&quot;_-;_-@_-"/>
    <numFmt numFmtId="244" formatCode="_(&quot; &quot;* #,##0.00_);_(&quot; &quot;* \(#,##0.00\);_(&quot; &quot;* &quot;-&quot;??_);_(@_)"/>
    <numFmt numFmtId="245" formatCode="_(&quot;$&quot;* #,##0_);_(&quot;$&quot;* \(#,##0\);_(&quot;$&quot;* &quot;-&quot;_);_(@_)"/>
    <numFmt numFmtId="246" formatCode="#,##0\ &quot;F&quot;;\-#,##0\ &quot;F&quot;"/>
    <numFmt numFmtId="247" formatCode="&quot;₩&quot;#,##0;[Red]&quot;₩&quot;\-#,##0"/>
    <numFmt numFmtId="248" formatCode="0.0%"/>
  </numFmts>
  <fonts count="207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0"/>
      <name val="Arial"/>
      <family val="2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name val="Helv"/>
      <family val="2"/>
    </font>
    <font>
      <sz val="12"/>
      <name val="Times New Roman"/>
      <family val="1"/>
    </font>
    <font>
      <sz val="10"/>
      <name val="돋움체"/>
      <family val="3"/>
      <charset val="129"/>
    </font>
    <font>
      <sz val="10"/>
      <name val="돋움"/>
      <family val="3"/>
      <charset val="129"/>
    </font>
    <font>
      <sz val="11"/>
      <name val="Arial"/>
      <family val="2"/>
    </font>
    <font>
      <sz val="10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0"/>
      <name val="맑은 고딕"/>
      <family val="3"/>
      <charset val="129"/>
    </font>
    <font>
      <b/>
      <sz val="12"/>
      <name val="맑은 고딕"/>
      <family val="3"/>
      <charset val="129"/>
    </font>
    <font>
      <b/>
      <sz val="10"/>
      <name val="맑은 고딕"/>
      <family val="3"/>
      <charset val="129"/>
    </font>
    <font>
      <sz val="9"/>
      <name val="굴림"/>
      <family val="3"/>
      <charset val="129"/>
    </font>
    <font>
      <b/>
      <sz val="24"/>
      <name val="Arial"/>
      <family val="2"/>
    </font>
    <font>
      <b/>
      <sz val="22"/>
      <name val="굴림체"/>
      <family val="3"/>
      <charset val="129"/>
    </font>
    <font>
      <sz val="10"/>
      <name val="굴림"/>
      <family val="3"/>
      <charset val="129"/>
    </font>
    <font>
      <b/>
      <sz val="22"/>
      <name val="굴림"/>
      <family val="3"/>
      <charset val="129"/>
    </font>
    <font>
      <b/>
      <sz val="16"/>
      <name val="Arial"/>
      <family val="2"/>
    </font>
    <font>
      <sz val="12"/>
      <name val="바탕체"/>
      <family val="1"/>
      <charset val="129"/>
    </font>
    <font>
      <b/>
      <sz val="12"/>
      <name val="Arial"/>
      <family val="2"/>
    </font>
    <font>
      <b/>
      <sz val="10"/>
      <name val="MS Sans Serif"/>
      <family val="2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sz val="10"/>
      <name val="명조"/>
      <family val="3"/>
      <charset val="129"/>
    </font>
    <font>
      <sz val="9"/>
      <name val="Tahoma"/>
      <family val="2"/>
    </font>
    <font>
      <u/>
      <sz val="9"/>
      <color indexed="12"/>
      <name val="Tahoma"/>
      <family val="2"/>
    </font>
    <font>
      <u/>
      <sz val="9"/>
      <color indexed="12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ajor"/>
    </font>
    <font>
      <b/>
      <sz val="12"/>
      <color indexed="8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indexed="81"/>
      <name val="맑은 고딕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1"/>
      <name val="맑은 고딕"/>
      <family val="3"/>
      <charset val="129"/>
    </font>
    <font>
      <b/>
      <u/>
      <sz val="16"/>
      <name val="맑은 고딕"/>
      <family val="3"/>
      <charset val="129"/>
    </font>
    <font>
      <b/>
      <sz val="11"/>
      <name val="맑은 고딕"/>
      <family val="3"/>
      <charset val="129"/>
    </font>
    <font>
      <vertAlign val="superscript"/>
      <sz val="9"/>
      <name val="맑은 고딕"/>
      <family val="3"/>
      <charset val="129"/>
    </font>
    <font>
      <sz val="10"/>
      <name val="MS Sans Serif"/>
      <family val="2"/>
    </font>
    <font>
      <sz val="12"/>
      <name val="돋움체"/>
      <family val="3"/>
      <charset val="129"/>
    </font>
    <font>
      <sz val="12"/>
      <name val="굴림체"/>
      <family val="3"/>
      <charset val="129"/>
    </font>
    <font>
      <i/>
      <sz val="12"/>
      <name val="굴림체"/>
      <family val="3"/>
      <charset val="129"/>
    </font>
    <font>
      <sz val="12"/>
      <name val="官帕眉"/>
      <family val="2"/>
    </font>
    <font>
      <b/>
      <sz val="12"/>
      <name val="???"/>
      <family val="1"/>
    </font>
    <font>
      <sz val="10"/>
      <name val="굴림체"/>
      <family val="3"/>
      <charset val="129"/>
    </font>
    <font>
      <sz val="10"/>
      <color indexed="72"/>
      <name val="Helv"/>
      <family val="2"/>
    </font>
    <font>
      <sz val="10"/>
      <name val="Geneva"/>
      <family val="2"/>
    </font>
    <font>
      <sz val="14"/>
      <name val="¾©"/>
      <family val="1"/>
      <charset val="129"/>
    </font>
    <font>
      <sz val="12"/>
      <color indexed="72"/>
      <name val="¾©"/>
      <family val="1"/>
      <charset val="129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??o"/>
      <family val="1"/>
    </font>
    <font>
      <sz val="12"/>
      <name val="ⓒoUAAA¨u"/>
      <family val="1"/>
      <charset val="129"/>
    </font>
    <font>
      <sz val="11"/>
      <color indexed="8"/>
      <name val="돋움"/>
      <family val="3"/>
      <charset val="129"/>
    </font>
    <font>
      <sz val="11"/>
      <color indexed="9"/>
      <name val="돋움"/>
      <family val="3"/>
      <charset val="129"/>
    </font>
    <font>
      <sz val="10"/>
      <color indexed="12"/>
      <name val="Times New Roman"/>
      <family val="1"/>
    </font>
    <font>
      <sz val="12"/>
      <name val="¹UAAA¼"/>
      <family val="1"/>
      <charset val="129"/>
    </font>
    <font>
      <sz val="12"/>
      <name val="¹ÙÅÁÃ¼"/>
      <family val="1"/>
      <charset val="129"/>
    </font>
    <font>
      <sz val="12"/>
      <name val="굴림"/>
      <family val="3"/>
      <charset val="129"/>
    </font>
    <font>
      <sz val="10"/>
      <name val="μ¸¿oA¼"/>
      <family val="3"/>
      <charset val="129"/>
    </font>
    <font>
      <sz val="11"/>
      <color indexed="20"/>
      <name val="Calibri"/>
      <family val="2"/>
    </font>
    <font>
      <sz val="9"/>
      <name val="Arial"/>
      <family val="2"/>
    </font>
    <font>
      <sz val="12"/>
      <name val="System"/>
      <family val="2"/>
      <charset val="129"/>
    </font>
    <font>
      <sz val="10"/>
      <name val="ÇÑ¾ç½Å¸íÁ¶"/>
      <family val="3"/>
      <charset val="129"/>
    </font>
    <font>
      <sz val="11"/>
      <name val="µ¸¿ò"/>
      <family val="3"/>
      <charset val="129"/>
    </font>
    <font>
      <sz val="11"/>
      <name val="μ¸¿o"/>
      <family val="3"/>
      <charset val="129"/>
    </font>
    <font>
      <b/>
      <sz val="11"/>
      <color indexed="52"/>
      <name val="Calibri"/>
      <family val="2"/>
    </font>
    <font>
      <b/>
      <sz val="10"/>
      <name val="Helv"/>
      <family val="2"/>
    </font>
    <font>
      <b/>
      <sz val="11"/>
      <color indexed="9"/>
      <name val="Calibri"/>
      <family val="2"/>
    </font>
    <font>
      <sz val="10"/>
      <color indexed="8"/>
      <name val="Impact"/>
      <family val="2"/>
    </font>
    <font>
      <sz val="1"/>
      <color indexed="8"/>
      <name val="Courier"/>
      <family val="3"/>
    </font>
    <font>
      <sz val="10"/>
      <name val="Times New Roman"/>
      <family val="1"/>
    </font>
    <font>
      <sz val="10"/>
      <name val="MS Serif"/>
      <family val="1"/>
    </font>
    <font>
      <b/>
      <sz val="9"/>
      <name val="Helv"/>
      <family val="2"/>
    </font>
    <font>
      <sz val="10"/>
      <color indexed="8"/>
      <name val="Arial"/>
      <family val="2"/>
    </font>
    <font>
      <sz val="10"/>
      <color indexed="24"/>
      <name val="Arial"/>
      <family val="2"/>
    </font>
    <font>
      <b/>
      <sz val="10"/>
      <name val="Palatino"/>
      <family val="1"/>
    </font>
    <font>
      <b/>
      <sz val="11"/>
      <color indexed="8"/>
      <name val="돋움"/>
      <family val="3"/>
      <charset val="129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i/>
      <sz val="1"/>
      <color indexed="8"/>
      <name val="Courier"/>
      <family val="3"/>
    </font>
    <font>
      <u/>
      <sz val="7.5"/>
      <color indexed="20"/>
      <name val="Arial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i/>
      <u/>
      <sz val="12"/>
      <name val="Palatino"/>
      <family val="1"/>
    </font>
    <font>
      <b/>
      <i/>
      <sz val="11"/>
      <name val="Times New Roman"/>
      <family val="1"/>
    </font>
    <font>
      <b/>
      <sz val="12"/>
      <name val="Helv"/>
      <family val="2"/>
    </font>
    <font>
      <b/>
      <sz val="18"/>
      <name val="Arial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u/>
      <sz val="8"/>
      <color indexed="12"/>
      <name val="Times New Roman"/>
      <family val="1"/>
    </font>
    <font>
      <sz val="11"/>
      <color indexed="62"/>
      <name val="Calibri"/>
      <family val="2"/>
    </font>
    <font>
      <sz val="11"/>
      <color indexed="62"/>
      <name val="돋움"/>
      <family val="3"/>
      <charset val="129"/>
    </font>
    <font>
      <sz val="11"/>
      <color indexed="52"/>
      <name val="Calibri"/>
      <family val="2"/>
    </font>
    <font>
      <sz val="12"/>
      <name val="Courier New"/>
      <family val="3"/>
    </font>
    <font>
      <b/>
      <sz val="11"/>
      <name val="Helv"/>
      <family val="2"/>
    </font>
    <font>
      <sz val="11"/>
      <name val="굴림체"/>
      <family val="3"/>
      <charset val="129"/>
    </font>
    <font>
      <sz val="11"/>
      <color indexed="60"/>
      <name val="Calibri"/>
      <family val="2"/>
    </font>
    <font>
      <b/>
      <u/>
      <sz val="10"/>
      <name val="Palatino"/>
      <family val="1"/>
    </font>
    <font>
      <sz val="10"/>
      <color indexed="57"/>
      <name val="Times New Roman"/>
      <family val="1"/>
    </font>
    <font>
      <sz val="7"/>
      <name val="Small Fonts"/>
      <family val="2"/>
    </font>
    <font>
      <sz val="12"/>
      <name val="Helv"/>
      <family val="2"/>
    </font>
    <font>
      <b/>
      <sz val="11"/>
      <color indexed="63"/>
      <name val="Calibri"/>
      <family val="2"/>
    </font>
    <font>
      <sz val="10"/>
      <name val="Palatino"/>
      <family val="1"/>
    </font>
    <font>
      <sz val="10"/>
      <color indexed="8"/>
      <name val="MS Sans Serif"/>
      <family val="2"/>
    </font>
    <font>
      <sz val="12"/>
      <color indexed="9"/>
      <name val="Arial"/>
      <family val="2"/>
    </font>
    <font>
      <sz val="10"/>
      <name val="Times"/>
      <family val="1"/>
    </font>
    <font>
      <sz val="24"/>
      <name val="Courier New"/>
      <family val="3"/>
    </font>
    <font>
      <sz val="8"/>
      <name val="Helv"/>
      <family val="2"/>
    </font>
    <font>
      <b/>
      <sz val="12"/>
      <name val="AppleGothic"/>
      <family val="1"/>
    </font>
    <font>
      <b/>
      <sz val="18"/>
      <color indexed="62"/>
      <name val="맑은 고딕"/>
      <family val="3"/>
      <charset val="129"/>
    </font>
    <font>
      <sz val="8"/>
      <name val="Palatino"/>
      <family val="1"/>
    </font>
    <font>
      <b/>
      <sz val="11"/>
      <name val="Times"/>
      <family val="1"/>
    </font>
    <font>
      <b/>
      <sz val="8"/>
      <color indexed="8"/>
      <name val="Helv"/>
      <family val="2"/>
    </font>
    <font>
      <b/>
      <u/>
      <sz val="13"/>
      <name val="굴림체"/>
      <family val="3"/>
      <charset val="129"/>
    </font>
    <font>
      <b/>
      <sz val="18"/>
      <color indexed="56"/>
      <name val="Cambria"/>
      <family val="1"/>
    </font>
    <font>
      <sz val="10"/>
      <name val="CG Times"/>
      <family val="1"/>
    </font>
    <font>
      <sz val="11"/>
      <color indexed="10"/>
      <name val="Calibri"/>
      <family val="2"/>
    </font>
    <font>
      <b/>
      <sz val="11"/>
      <color indexed="10"/>
      <name val="맑은 고딕"/>
      <family val="3"/>
      <charset val="129"/>
    </font>
    <font>
      <sz val="10"/>
      <name val="바탕체"/>
      <family val="1"/>
      <charset val="129"/>
    </font>
    <font>
      <sz val="12"/>
      <name val="Courier"/>
      <family val="3"/>
    </font>
    <font>
      <b/>
      <sz val="11"/>
      <name val="바탕"/>
      <family val="1"/>
      <charset val="129"/>
    </font>
    <font>
      <u/>
      <sz val="11"/>
      <color indexed="36"/>
      <name val="돋움"/>
      <family val="3"/>
      <charset val="129"/>
    </font>
    <font>
      <sz val="11"/>
      <color indexed="19"/>
      <name val="맑은 고딕"/>
      <family val="3"/>
      <charset val="129"/>
    </font>
    <font>
      <sz val="11"/>
      <name val="뼻뮝"/>
      <family val="1"/>
      <charset val="129"/>
    </font>
    <font>
      <sz val="12"/>
      <name val="宋体"/>
      <family val="3"/>
      <charset val="129"/>
    </font>
    <font>
      <b/>
      <sz val="12"/>
      <name val="굴림체"/>
      <family val="3"/>
      <charset val="129"/>
    </font>
    <font>
      <sz val="12"/>
      <name val="돋움"/>
      <family val="3"/>
      <charset val="129"/>
    </font>
    <font>
      <sz val="14"/>
      <name val="돋움"/>
      <family val="3"/>
      <charset val="129"/>
    </font>
    <font>
      <b/>
      <sz val="12"/>
      <color indexed="16"/>
      <name val="굴림체"/>
      <family val="3"/>
      <charset val="129"/>
    </font>
    <font>
      <sz val="10"/>
      <name val="새굴림"/>
      <family val="1"/>
      <charset val="129"/>
    </font>
    <font>
      <u/>
      <sz val="10"/>
      <color indexed="36"/>
      <name val="MS Sans Serif"/>
      <family val="2"/>
    </font>
    <font>
      <sz val="11"/>
      <name val="蹈框"/>
      <family val="3"/>
      <charset val="129"/>
    </font>
    <font>
      <sz val="10"/>
      <name val="PragmaticaCTT"/>
      <family val="1"/>
    </font>
    <font>
      <sz val="12"/>
      <name val="견고딕"/>
      <family val="1"/>
      <charset val="129"/>
    </font>
    <font>
      <sz val="9"/>
      <name val="굴림체"/>
      <family val="3"/>
      <charset val="129"/>
    </font>
    <font>
      <sz val="12"/>
      <name val="명조"/>
      <family val="3"/>
      <charset val="129"/>
    </font>
    <font>
      <b/>
      <sz val="15"/>
      <color indexed="62"/>
      <name val="맑은 고딕"/>
      <family val="3"/>
      <charset val="129"/>
    </font>
    <font>
      <sz val="18"/>
      <name val="돋움체"/>
      <family val="3"/>
      <charset val="129"/>
    </font>
    <font>
      <b/>
      <sz val="13"/>
      <color indexed="62"/>
      <name val="맑은 고딕"/>
      <family val="3"/>
      <charset val="129"/>
    </font>
    <font>
      <b/>
      <sz val="11"/>
      <color indexed="62"/>
      <name val="맑은 고딕"/>
      <family val="3"/>
      <charset val="129"/>
    </font>
    <font>
      <sz val="11"/>
      <name val="바탕체"/>
      <family val="1"/>
      <charset val="129"/>
    </font>
    <font>
      <sz val="12"/>
      <color indexed="32"/>
      <name val="돋움체"/>
      <family val="3"/>
      <charset val="129"/>
    </font>
    <font>
      <b/>
      <sz val="28"/>
      <name val="맑은 고딕"/>
      <family val="3"/>
      <charset val="129"/>
      <scheme val="major"/>
    </font>
    <font>
      <b/>
      <sz val="22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0A0A0A"/>
      <name val="맑은 고딕"/>
      <family val="3"/>
      <charset val="129"/>
      <scheme val="minor"/>
    </font>
  </fonts>
  <fills count="9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3F4E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gray0625">
        <fgColor indexed="2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5677">
    <xf numFmtId="0" fontId="0" fillId="0" borderId="0">
      <alignment vertical="center"/>
    </xf>
    <xf numFmtId="0" fontId="43" fillId="0" borderId="0"/>
    <xf numFmtId="0" fontId="24" fillId="0" borderId="0"/>
    <xf numFmtId="0" fontId="24" fillId="0" borderId="0"/>
    <xf numFmtId="0" fontId="24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53" fillId="29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54" fillId="44" borderId="0" applyNumberFormat="0" applyBorder="0" applyAlignment="0" applyProtection="0">
      <alignment vertical="center"/>
    </xf>
    <xf numFmtId="0" fontId="54" fillId="44" borderId="0" applyNumberFormat="0" applyBorder="0" applyAlignment="0" applyProtection="0">
      <alignment vertical="center"/>
    </xf>
    <xf numFmtId="0" fontId="54" fillId="44" borderId="0" applyNumberFormat="0" applyBorder="0" applyAlignment="0" applyProtection="0">
      <alignment vertical="center"/>
    </xf>
    <xf numFmtId="0" fontId="54" fillId="44" borderId="0" applyNumberFormat="0" applyBorder="0" applyAlignment="0" applyProtection="0">
      <alignment vertical="center"/>
    </xf>
    <xf numFmtId="0" fontId="54" fillId="44" borderId="0" applyNumberFormat="0" applyBorder="0" applyAlignment="0" applyProtection="0">
      <alignment vertical="center"/>
    </xf>
    <xf numFmtId="0" fontId="54" fillId="44" borderId="0" applyNumberFormat="0" applyBorder="0" applyAlignment="0" applyProtection="0">
      <alignment vertical="center"/>
    </xf>
    <xf numFmtId="0" fontId="54" fillId="4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4" fillId="44" borderId="0" applyNumberFormat="0" applyBorder="0" applyAlignment="0" applyProtection="0">
      <alignment vertical="center"/>
    </xf>
    <xf numFmtId="0" fontId="54" fillId="44" borderId="0" applyNumberFormat="0" applyBorder="0" applyAlignment="0" applyProtection="0">
      <alignment vertical="center"/>
    </xf>
    <xf numFmtId="0" fontId="54" fillId="44" borderId="0" applyNumberFormat="0" applyBorder="0" applyAlignment="0" applyProtection="0">
      <alignment vertical="center"/>
    </xf>
    <xf numFmtId="0" fontId="54" fillId="44" borderId="0" applyNumberFormat="0" applyBorder="0" applyAlignment="0" applyProtection="0">
      <alignment vertical="center"/>
    </xf>
    <xf numFmtId="0" fontId="54" fillId="44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6" fillId="0" borderId="0" applyFill="0" applyBorder="0" applyAlignment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0" fontId="44" fillId="0" borderId="1" applyNumberFormat="0" applyAlignment="0" applyProtection="0">
      <alignment horizontal="left" vertical="center"/>
    </xf>
    <xf numFmtId="0" fontId="44" fillId="0" borderId="2">
      <alignment horizontal="left" vertical="center"/>
    </xf>
    <xf numFmtId="0" fontId="45" fillId="0" borderId="0" applyNumberFormat="0" applyFill="0" applyBorder="0" applyAlignment="0" applyProtection="0"/>
    <xf numFmtId="0" fontId="4" fillId="0" borderId="0"/>
    <xf numFmtId="0" fontId="54" fillId="47" borderId="0" applyNumberFormat="0" applyBorder="0" applyAlignment="0" applyProtection="0">
      <alignment vertical="center"/>
    </xf>
    <xf numFmtId="0" fontId="54" fillId="47" borderId="0" applyNumberFormat="0" applyBorder="0" applyAlignment="0" applyProtection="0">
      <alignment vertical="center"/>
    </xf>
    <xf numFmtId="0" fontId="54" fillId="47" borderId="0" applyNumberFormat="0" applyBorder="0" applyAlignment="0" applyProtection="0">
      <alignment vertical="center"/>
    </xf>
    <xf numFmtId="0" fontId="54" fillId="47" borderId="0" applyNumberFormat="0" applyBorder="0" applyAlignment="0" applyProtection="0">
      <alignment vertical="center"/>
    </xf>
    <xf numFmtId="0" fontId="54" fillId="47" borderId="0" applyNumberFormat="0" applyBorder="0" applyAlignment="0" applyProtection="0">
      <alignment vertical="center"/>
    </xf>
    <xf numFmtId="0" fontId="54" fillId="47" borderId="0" applyNumberFormat="0" applyBorder="0" applyAlignment="0" applyProtection="0">
      <alignment vertical="center"/>
    </xf>
    <xf numFmtId="0" fontId="54" fillId="4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4" fillId="47" borderId="0" applyNumberFormat="0" applyBorder="0" applyAlignment="0" applyProtection="0">
      <alignment vertical="center"/>
    </xf>
    <xf numFmtId="0" fontId="54" fillId="47" borderId="0" applyNumberFormat="0" applyBorder="0" applyAlignment="0" applyProtection="0">
      <alignment vertical="center"/>
    </xf>
    <xf numFmtId="0" fontId="54" fillId="47" borderId="0" applyNumberFormat="0" applyBorder="0" applyAlignment="0" applyProtection="0">
      <alignment vertical="center"/>
    </xf>
    <xf numFmtId="0" fontId="54" fillId="47" borderId="0" applyNumberFormat="0" applyBorder="0" applyAlignment="0" applyProtection="0">
      <alignment vertical="center"/>
    </xf>
    <xf numFmtId="0" fontId="54" fillId="47" borderId="0" applyNumberFormat="0" applyBorder="0" applyAlignment="0" applyProtection="0">
      <alignment vertical="center"/>
    </xf>
    <xf numFmtId="0" fontId="54" fillId="48" borderId="0" applyNumberFormat="0" applyBorder="0" applyAlignment="0" applyProtection="0">
      <alignment vertical="center"/>
    </xf>
    <xf numFmtId="0" fontId="54" fillId="48" borderId="0" applyNumberFormat="0" applyBorder="0" applyAlignment="0" applyProtection="0">
      <alignment vertical="center"/>
    </xf>
    <xf numFmtId="0" fontId="54" fillId="48" borderId="0" applyNumberFormat="0" applyBorder="0" applyAlignment="0" applyProtection="0">
      <alignment vertical="center"/>
    </xf>
    <xf numFmtId="0" fontId="54" fillId="48" borderId="0" applyNumberFormat="0" applyBorder="0" applyAlignment="0" applyProtection="0">
      <alignment vertical="center"/>
    </xf>
    <xf numFmtId="0" fontId="54" fillId="48" borderId="0" applyNumberFormat="0" applyBorder="0" applyAlignment="0" applyProtection="0">
      <alignment vertical="center"/>
    </xf>
    <xf numFmtId="0" fontId="54" fillId="48" borderId="0" applyNumberFormat="0" applyBorder="0" applyAlignment="0" applyProtection="0">
      <alignment vertical="center"/>
    </xf>
    <xf numFmtId="0" fontId="54" fillId="4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4" fillId="48" borderId="0" applyNumberFormat="0" applyBorder="0" applyAlignment="0" applyProtection="0">
      <alignment vertical="center"/>
    </xf>
    <xf numFmtId="0" fontId="54" fillId="48" borderId="0" applyNumberFormat="0" applyBorder="0" applyAlignment="0" applyProtection="0">
      <alignment vertical="center"/>
    </xf>
    <xf numFmtId="0" fontId="54" fillId="48" borderId="0" applyNumberFormat="0" applyBorder="0" applyAlignment="0" applyProtection="0">
      <alignment vertical="center"/>
    </xf>
    <xf numFmtId="0" fontId="54" fillId="48" borderId="0" applyNumberFormat="0" applyBorder="0" applyAlignment="0" applyProtection="0">
      <alignment vertical="center"/>
    </xf>
    <xf numFmtId="0" fontId="54" fillId="48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54" fillId="50" borderId="0" applyNumberFormat="0" applyBorder="0" applyAlignment="0" applyProtection="0">
      <alignment vertical="center"/>
    </xf>
    <xf numFmtId="0" fontId="54" fillId="50" borderId="0" applyNumberFormat="0" applyBorder="0" applyAlignment="0" applyProtection="0">
      <alignment vertical="center"/>
    </xf>
    <xf numFmtId="0" fontId="54" fillId="50" borderId="0" applyNumberFormat="0" applyBorder="0" applyAlignment="0" applyProtection="0">
      <alignment vertical="center"/>
    </xf>
    <xf numFmtId="0" fontId="54" fillId="50" borderId="0" applyNumberFormat="0" applyBorder="0" applyAlignment="0" applyProtection="0">
      <alignment vertical="center"/>
    </xf>
    <xf numFmtId="0" fontId="54" fillId="50" borderId="0" applyNumberFormat="0" applyBorder="0" applyAlignment="0" applyProtection="0">
      <alignment vertical="center"/>
    </xf>
    <xf numFmtId="0" fontId="54" fillId="50" borderId="0" applyNumberFormat="0" applyBorder="0" applyAlignment="0" applyProtection="0">
      <alignment vertical="center"/>
    </xf>
    <xf numFmtId="0" fontId="54" fillId="5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4" fillId="50" borderId="0" applyNumberFormat="0" applyBorder="0" applyAlignment="0" applyProtection="0">
      <alignment vertical="center"/>
    </xf>
    <xf numFmtId="0" fontId="54" fillId="50" borderId="0" applyNumberFormat="0" applyBorder="0" applyAlignment="0" applyProtection="0">
      <alignment vertical="center"/>
    </xf>
    <xf numFmtId="0" fontId="54" fillId="50" borderId="0" applyNumberFormat="0" applyBorder="0" applyAlignment="0" applyProtection="0">
      <alignment vertical="center"/>
    </xf>
    <xf numFmtId="0" fontId="54" fillId="50" borderId="0" applyNumberFormat="0" applyBorder="0" applyAlignment="0" applyProtection="0">
      <alignment vertical="center"/>
    </xf>
    <xf numFmtId="0" fontId="54" fillId="50" borderId="0" applyNumberFormat="0" applyBorder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54" fillId="52" borderId="0" applyNumberFormat="0" applyBorder="0" applyAlignment="0" applyProtection="0">
      <alignment vertical="center"/>
    </xf>
    <xf numFmtId="0" fontId="54" fillId="52" borderId="0" applyNumberFormat="0" applyBorder="0" applyAlignment="0" applyProtection="0">
      <alignment vertical="center"/>
    </xf>
    <xf numFmtId="0" fontId="54" fillId="52" borderId="0" applyNumberFormat="0" applyBorder="0" applyAlignment="0" applyProtection="0">
      <alignment vertical="center"/>
    </xf>
    <xf numFmtId="0" fontId="54" fillId="52" borderId="0" applyNumberFormat="0" applyBorder="0" applyAlignment="0" applyProtection="0">
      <alignment vertical="center"/>
    </xf>
    <xf numFmtId="0" fontId="54" fillId="52" borderId="0" applyNumberFormat="0" applyBorder="0" applyAlignment="0" applyProtection="0">
      <alignment vertical="center"/>
    </xf>
    <xf numFmtId="0" fontId="54" fillId="52" borderId="0" applyNumberFormat="0" applyBorder="0" applyAlignment="0" applyProtection="0">
      <alignment vertical="center"/>
    </xf>
    <xf numFmtId="0" fontId="54" fillId="5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4" fillId="52" borderId="0" applyNumberFormat="0" applyBorder="0" applyAlignment="0" applyProtection="0">
      <alignment vertical="center"/>
    </xf>
    <xf numFmtId="0" fontId="54" fillId="52" borderId="0" applyNumberFormat="0" applyBorder="0" applyAlignment="0" applyProtection="0">
      <alignment vertical="center"/>
    </xf>
    <xf numFmtId="0" fontId="54" fillId="52" borderId="0" applyNumberFormat="0" applyBorder="0" applyAlignment="0" applyProtection="0">
      <alignment vertical="center"/>
    </xf>
    <xf numFmtId="0" fontId="54" fillId="52" borderId="0" applyNumberFormat="0" applyBorder="0" applyAlignment="0" applyProtection="0">
      <alignment vertical="center"/>
    </xf>
    <xf numFmtId="0" fontId="54" fillId="52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53" borderId="30" applyNumberFormat="0" applyAlignment="0" applyProtection="0">
      <alignment vertical="center"/>
    </xf>
    <xf numFmtId="0" fontId="56" fillId="53" borderId="30" applyNumberFormat="0" applyAlignment="0" applyProtection="0">
      <alignment vertical="center"/>
    </xf>
    <xf numFmtId="0" fontId="56" fillId="53" borderId="30" applyNumberFormat="0" applyAlignment="0" applyProtection="0">
      <alignment vertical="center"/>
    </xf>
    <xf numFmtId="0" fontId="56" fillId="53" borderId="30" applyNumberFormat="0" applyAlignment="0" applyProtection="0">
      <alignment vertical="center"/>
    </xf>
    <xf numFmtId="0" fontId="56" fillId="53" borderId="30" applyNumberFormat="0" applyAlignment="0" applyProtection="0">
      <alignment vertical="center"/>
    </xf>
    <xf numFmtId="0" fontId="56" fillId="53" borderId="30" applyNumberFormat="0" applyAlignment="0" applyProtection="0">
      <alignment vertical="center"/>
    </xf>
    <xf numFmtId="0" fontId="56" fillId="53" borderId="30" applyNumberFormat="0" applyAlignment="0" applyProtection="0">
      <alignment vertical="center"/>
    </xf>
    <xf numFmtId="0" fontId="10" fillId="20" borderId="3" applyNumberFormat="0" applyAlignment="0" applyProtection="0">
      <alignment vertical="center"/>
    </xf>
    <xf numFmtId="0" fontId="10" fillId="20" borderId="3" applyNumberFormat="0" applyAlignment="0" applyProtection="0">
      <alignment vertical="center"/>
    </xf>
    <xf numFmtId="0" fontId="10" fillId="20" borderId="3" applyNumberFormat="0" applyAlignment="0" applyProtection="0">
      <alignment vertical="center"/>
    </xf>
    <xf numFmtId="0" fontId="56" fillId="53" borderId="30" applyNumberFormat="0" applyAlignment="0" applyProtection="0">
      <alignment vertical="center"/>
    </xf>
    <xf numFmtId="0" fontId="56" fillId="53" borderId="30" applyNumberFormat="0" applyAlignment="0" applyProtection="0">
      <alignment vertical="center"/>
    </xf>
    <xf numFmtId="0" fontId="56" fillId="53" borderId="30" applyNumberFormat="0" applyAlignment="0" applyProtection="0">
      <alignment vertical="center"/>
    </xf>
    <xf numFmtId="0" fontId="56" fillId="53" borderId="30" applyNumberFormat="0" applyAlignment="0" applyProtection="0">
      <alignment vertical="center"/>
    </xf>
    <xf numFmtId="0" fontId="56" fillId="53" borderId="30" applyNumberFormat="0" applyAlignment="0" applyProtection="0">
      <alignment vertical="center"/>
    </xf>
    <xf numFmtId="2" fontId="46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7" fillId="54" borderId="0" applyNumberFormat="0" applyBorder="0" applyAlignment="0" applyProtection="0">
      <alignment vertical="center"/>
    </xf>
    <xf numFmtId="0" fontId="57" fillId="54" borderId="0" applyNumberFormat="0" applyBorder="0" applyAlignment="0" applyProtection="0">
      <alignment vertical="center"/>
    </xf>
    <xf numFmtId="0" fontId="57" fillId="54" borderId="0" applyNumberFormat="0" applyBorder="0" applyAlignment="0" applyProtection="0">
      <alignment vertical="center"/>
    </xf>
    <xf numFmtId="0" fontId="57" fillId="54" borderId="0" applyNumberFormat="0" applyBorder="0" applyAlignment="0" applyProtection="0">
      <alignment vertical="center"/>
    </xf>
    <xf numFmtId="0" fontId="57" fillId="54" borderId="0" applyNumberFormat="0" applyBorder="0" applyAlignment="0" applyProtection="0">
      <alignment vertical="center"/>
    </xf>
    <xf numFmtId="0" fontId="57" fillId="54" borderId="0" applyNumberFormat="0" applyBorder="0" applyAlignment="0" applyProtection="0">
      <alignment vertical="center"/>
    </xf>
    <xf numFmtId="0" fontId="57" fillId="54" borderId="0" applyNumberFormat="0" applyBorder="0" applyAlignment="0" applyProtection="0">
      <alignment vertical="center"/>
    </xf>
    <xf numFmtId="0" fontId="57" fillId="5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57" fillId="54" borderId="0" applyNumberFormat="0" applyBorder="0" applyAlignment="0" applyProtection="0">
      <alignment vertical="center"/>
    </xf>
    <xf numFmtId="0" fontId="57" fillId="54" borderId="0" applyNumberFormat="0" applyBorder="0" applyAlignment="0" applyProtection="0">
      <alignment vertical="center"/>
    </xf>
    <xf numFmtId="0" fontId="57" fillId="54" borderId="0" applyNumberFormat="0" applyBorder="0" applyAlignment="0" applyProtection="0">
      <alignment vertical="center"/>
    </xf>
    <xf numFmtId="0" fontId="57" fillId="54" borderId="0" applyNumberFormat="0" applyBorder="0" applyAlignment="0" applyProtection="0">
      <alignment vertical="center"/>
    </xf>
    <xf numFmtId="0" fontId="57" fillId="54" borderId="0" applyNumberFormat="0" applyBorder="0" applyAlignment="0" applyProtection="0">
      <alignment vertical="center"/>
    </xf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33" fillId="55" borderId="31" applyNumberFormat="0" applyFont="0" applyAlignment="0" applyProtection="0">
      <alignment vertical="center"/>
    </xf>
    <xf numFmtId="0" fontId="33" fillId="55" borderId="31" applyNumberFormat="0" applyFont="0" applyAlignment="0" applyProtection="0">
      <alignment vertical="center"/>
    </xf>
    <xf numFmtId="0" fontId="2" fillId="55" borderId="31" applyNumberFormat="0" applyFont="0" applyAlignment="0" applyProtection="0">
      <alignment vertical="center"/>
    </xf>
    <xf numFmtId="0" fontId="33" fillId="55" borderId="31" applyNumberFormat="0" applyFont="0" applyAlignment="0" applyProtection="0">
      <alignment vertical="center"/>
    </xf>
    <xf numFmtId="0" fontId="33" fillId="55" borderId="31" applyNumberFormat="0" applyFont="0" applyAlignment="0" applyProtection="0">
      <alignment vertical="center"/>
    </xf>
    <xf numFmtId="0" fontId="2" fillId="55" borderId="31" applyNumberFormat="0" applyFont="0" applyAlignment="0" applyProtection="0">
      <alignment vertical="center"/>
    </xf>
    <xf numFmtId="0" fontId="33" fillId="55" borderId="31" applyNumberFormat="0" applyFont="0" applyAlignment="0" applyProtection="0">
      <alignment vertical="center"/>
    </xf>
    <xf numFmtId="0" fontId="33" fillId="55" borderId="31" applyNumberFormat="0" applyFont="0" applyAlignment="0" applyProtection="0">
      <alignment vertical="center"/>
    </xf>
    <xf numFmtId="0" fontId="2" fillId="55" borderId="31" applyNumberFormat="0" applyFont="0" applyAlignment="0" applyProtection="0">
      <alignment vertical="center"/>
    </xf>
    <xf numFmtId="0" fontId="33" fillId="55" borderId="31" applyNumberFormat="0" applyFont="0" applyAlignment="0" applyProtection="0">
      <alignment vertical="center"/>
    </xf>
    <xf numFmtId="0" fontId="33" fillId="55" borderId="31" applyNumberFormat="0" applyFont="0" applyAlignment="0" applyProtection="0">
      <alignment vertical="center"/>
    </xf>
    <xf numFmtId="0" fontId="2" fillId="55" borderId="31" applyNumberFormat="0" applyFont="0" applyAlignment="0" applyProtection="0">
      <alignment vertical="center"/>
    </xf>
    <xf numFmtId="0" fontId="33" fillId="55" borderId="31" applyNumberFormat="0" applyFont="0" applyAlignment="0" applyProtection="0">
      <alignment vertical="center"/>
    </xf>
    <xf numFmtId="0" fontId="33" fillId="55" borderId="31" applyNumberFormat="0" applyFont="0" applyAlignment="0" applyProtection="0">
      <alignment vertical="center"/>
    </xf>
    <xf numFmtId="0" fontId="2" fillId="55" borderId="31" applyNumberFormat="0" applyFont="0" applyAlignment="0" applyProtection="0">
      <alignment vertical="center"/>
    </xf>
    <xf numFmtId="0" fontId="33" fillId="55" borderId="31" applyNumberFormat="0" applyFont="0" applyAlignment="0" applyProtection="0">
      <alignment vertical="center"/>
    </xf>
    <xf numFmtId="0" fontId="33" fillId="55" borderId="31" applyNumberFormat="0" applyFont="0" applyAlignment="0" applyProtection="0">
      <alignment vertical="center"/>
    </xf>
    <xf numFmtId="0" fontId="2" fillId="55" borderId="31" applyNumberFormat="0" applyFont="0" applyAlignment="0" applyProtection="0">
      <alignment vertical="center"/>
    </xf>
    <xf numFmtId="0" fontId="33" fillId="55" borderId="31" applyNumberFormat="0" applyFont="0" applyAlignment="0" applyProtection="0">
      <alignment vertical="center"/>
    </xf>
    <xf numFmtId="0" fontId="33" fillId="55" borderId="31" applyNumberFormat="0" applyFont="0" applyAlignment="0" applyProtection="0">
      <alignment vertical="center"/>
    </xf>
    <xf numFmtId="0" fontId="2" fillId="55" borderId="31" applyNumberFormat="0" applyFont="0" applyAlignment="0" applyProtection="0">
      <alignment vertical="center"/>
    </xf>
    <xf numFmtId="0" fontId="6" fillId="21" borderId="4" applyNumberFormat="0" applyFont="0" applyAlignment="0" applyProtection="0">
      <alignment vertical="center"/>
    </xf>
    <xf numFmtId="0" fontId="6" fillId="21" borderId="4" applyNumberFormat="0" applyFont="0" applyAlignment="0" applyProtection="0">
      <alignment vertical="center"/>
    </xf>
    <xf numFmtId="0" fontId="6" fillId="21" borderId="4" applyNumberFormat="0" applyFont="0" applyAlignment="0" applyProtection="0">
      <alignment vertical="center"/>
    </xf>
    <xf numFmtId="0" fontId="33" fillId="55" borderId="31" applyNumberFormat="0" applyFont="0" applyAlignment="0" applyProtection="0">
      <alignment vertical="center"/>
    </xf>
    <xf numFmtId="0" fontId="33" fillId="55" borderId="31" applyNumberFormat="0" applyFont="0" applyAlignment="0" applyProtection="0">
      <alignment vertical="center"/>
    </xf>
    <xf numFmtId="0" fontId="2" fillId="55" borderId="31" applyNumberFormat="0" applyFont="0" applyAlignment="0" applyProtection="0">
      <alignment vertical="center"/>
    </xf>
    <xf numFmtId="0" fontId="33" fillId="55" borderId="31" applyNumberFormat="0" applyFont="0" applyAlignment="0" applyProtection="0">
      <alignment vertical="center"/>
    </xf>
    <xf numFmtId="0" fontId="33" fillId="55" borderId="31" applyNumberFormat="0" applyFont="0" applyAlignment="0" applyProtection="0">
      <alignment vertical="center"/>
    </xf>
    <xf numFmtId="0" fontId="2" fillId="55" borderId="31" applyNumberFormat="0" applyFont="0" applyAlignment="0" applyProtection="0">
      <alignment vertical="center"/>
    </xf>
    <xf numFmtId="0" fontId="33" fillId="55" borderId="31" applyNumberFormat="0" applyFont="0" applyAlignment="0" applyProtection="0">
      <alignment vertical="center"/>
    </xf>
    <xf numFmtId="0" fontId="33" fillId="55" borderId="31" applyNumberFormat="0" applyFont="0" applyAlignment="0" applyProtection="0">
      <alignment vertical="center"/>
    </xf>
    <xf numFmtId="0" fontId="2" fillId="55" borderId="31" applyNumberFormat="0" applyFont="0" applyAlignment="0" applyProtection="0">
      <alignment vertical="center"/>
    </xf>
    <xf numFmtId="0" fontId="33" fillId="55" borderId="31" applyNumberFormat="0" applyFont="0" applyAlignment="0" applyProtection="0">
      <alignment vertical="center"/>
    </xf>
    <xf numFmtId="0" fontId="33" fillId="55" borderId="31" applyNumberFormat="0" applyFont="0" applyAlignment="0" applyProtection="0">
      <alignment vertical="center"/>
    </xf>
    <xf numFmtId="0" fontId="2" fillId="55" borderId="31" applyNumberFormat="0" applyFont="0" applyAlignment="0" applyProtection="0">
      <alignment vertical="center"/>
    </xf>
    <xf numFmtId="0" fontId="33" fillId="55" borderId="31" applyNumberFormat="0" applyFont="0" applyAlignment="0" applyProtection="0">
      <alignment vertical="center"/>
    </xf>
    <xf numFmtId="0" fontId="33" fillId="55" borderId="31" applyNumberFormat="0" applyFont="0" applyAlignment="0" applyProtection="0">
      <alignment vertical="center"/>
    </xf>
    <xf numFmtId="0" fontId="2" fillId="55" borderId="31" applyNumberFormat="0" applyFont="0" applyAlignment="0" applyProtection="0">
      <alignment vertical="center"/>
    </xf>
    <xf numFmtId="0" fontId="58" fillId="56" borderId="0" applyNumberFormat="0" applyBorder="0" applyAlignment="0" applyProtection="0">
      <alignment vertical="center"/>
    </xf>
    <xf numFmtId="0" fontId="58" fillId="56" borderId="0" applyNumberFormat="0" applyBorder="0" applyAlignment="0" applyProtection="0">
      <alignment vertical="center"/>
    </xf>
    <xf numFmtId="0" fontId="58" fillId="56" borderId="0" applyNumberFormat="0" applyBorder="0" applyAlignment="0" applyProtection="0">
      <alignment vertical="center"/>
    </xf>
    <xf numFmtId="0" fontId="58" fillId="56" borderId="0" applyNumberFormat="0" applyBorder="0" applyAlignment="0" applyProtection="0">
      <alignment vertical="center"/>
    </xf>
    <xf numFmtId="0" fontId="58" fillId="56" borderId="0" applyNumberFormat="0" applyBorder="0" applyAlignment="0" applyProtection="0">
      <alignment vertical="center"/>
    </xf>
    <xf numFmtId="0" fontId="58" fillId="56" borderId="0" applyNumberFormat="0" applyBorder="0" applyAlignment="0" applyProtection="0">
      <alignment vertical="center"/>
    </xf>
    <xf numFmtId="0" fontId="58" fillId="5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58" fillId="56" borderId="0" applyNumberFormat="0" applyBorder="0" applyAlignment="0" applyProtection="0">
      <alignment vertical="center"/>
    </xf>
    <xf numFmtId="0" fontId="58" fillId="56" borderId="0" applyNumberFormat="0" applyBorder="0" applyAlignment="0" applyProtection="0">
      <alignment vertical="center"/>
    </xf>
    <xf numFmtId="0" fontId="58" fillId="56" borderId="0" applyNumberFormat="0" applyBorder="0" applyAlignment="0" applyProtection="0">
      <alignment vertical="center"/>
    </xf>
    <xf numFmtId="0" fontId="58" fillId="56" borderId="0" applyNumberFormat="0" applyBorder="0" applyAlignment="0" applyProtection="0">
      <alignment vertical="center"/>
    </xf>
    <xf numFmtId="0" fontId="58" fillId="56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57" borderId="32" applyNumberFormat="0" applyAlignment="0" applyProtection="0">
      <alignment vertical="center"/>
    </xf>
    <xf numFmtId="0" fontId="60" fillId="57" borderId="32" applyNumberFormat="0" applyAlignment="0" applyProtection="0">
      <alignment vertical="center"/>
    </xf>
    <xf numFmtId="0" fontId="60" fillId="57" borderId="32" applyNumberFormat="0" applyAlignment="0" applyProtection="0">
      <alignment vertical="center"/>
    </xf>
    <xf numFmtId="0" fontId="60" fillId="57" borderId="32" applyNumberFormat="0" applyAlignment="0" applyProtection="0">
      <alignment vertical="center"/>
    </xf>
    <xf numFmtId="0" fontId="60" fillId="57" borderId="32" applyNumberFormat="0" applyAlignment="0" applyProtection="0">
      <alignment vertical="center"/>
    </xf>
    <xf numFmtId="0" fontId="60" fillId="57" borderId="32" applyNumberFormat="0" applyAlignment="0" applyProtection="0">
      <alignment vertical="center"/>
    </xf>
    <xf numFmtId="0" fontId="60" fillId="57" borderId="32" applyNumberFormat="0" applyAlignment="0" applyProtection="0">
      <alignment vertical="center"/>
    </xf>
    <xf numFmtId="0" fontId="14" fillId="23" borderId="5" applyNumberFormat="0" applyAlignment="0" applyProtection="0">
      <alignment vertical="center"/>
    </xf>
    <xf numFmtId="0" fontId="14" fillId="23" borderId="5" applyNumberFormat="0" applyAlignment="0" applyProtection="0">
      <alignment vertical="center"/>
    </xf>
    <xf numFmtId="0" fontId="14" fillId="23" borderId="5" applyNumberFormat="0" applyAlignment="0" applyProtection="0">
      <alignment vertical="center"/>
    </xf>
    <xf numFmtId="0" fontId="60" fillId="57" borderId="32" applyNumberFormat="0" applyAlignment="0" applyProtection="0">
      <alignment vertical="center"/>
    </xf>
    <xf numFmtId="0" fontId="60" fillId="57" borderId="32" applyNumberFormat="0" applyAlignment="0" applyProtection="0">
      <alignment vertical="center"/>
    </xf>
    <xf numFmtId="0" fontId="60" fillId="57" borderId="32" applyNumberFormat="0" applyAlignment="0" applyProtection="0">
      <alignment vertical="center"/>
    </xf>
    <xf numFmtId="0" fontId="60" fillId="57" borderId="32" applyNumberFormat="0" applyAlignment="0" applyProtection="0">
      <alignment vertical="center"/>
    </xf>
    <xf numFmtId="0" fontId="60" fillId="57" borderId="32" applyNumberFormat="0" applyAlignment="0" applyProtection="0">
      <alignment vertical="center"/>
    </xf>
    <xf numFmtId="0" fontId="25" fillId="0" borderId="0"/>
    <xf numFmtId="0" fontId="49" fillId="0" borderId="6"/>
    <xf numFmtId="0" fontId="61" fillId="0" borderId="33" applyNumberFormat="0" applyFill="0" applyAlignment="0" applyProtection="0">
      <alignment vertical="center"/>
    </xf>
    <xf numFmtId="0" fontId="61" fillId="0" borderId="33" applyNumberFormat="0" applyFill="0" applyAlignment="0" applyProtection="0">
      <alignment vertical="center"/>
    </xf>
    <xf numFmtId="0" fontId="61" fillId="0" borderId="33" applyNumberFormat="0" applyFill="0" applyAlignment="0" applyProtection="0">
      <alignment vertical="center"/>
    </xf>
    <xf numFmtId="0" fontId="61" fillId="0" borderId="33" applyNumberFormat="0" applyFill="0" applyAlignment="0" applyProtection="0">
      <alignment vertical="center"/>
    </xf>
    <xf numFmtId="0" fontId="61" fillId="0" borderId="33" applyNumberFormat="0" applyFill="0" applyAlignment="0" applyProtection="0">
      <alignment vertical="center"/>
    </xf>
    <xf numFmtId="0" fontId="61" fillId="0" borderId="33" applyNumberFormat="0" applyFill="0" applyAlignment="0" applyProtection="0">
      <alignment vertical="center"/>
    </xf>
    <xf numFmtId="0" fontId="61" fillId="0" borderId="33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1" fillId="0" borderId="33" applyNumberFormat="0" applyFill="0" applyAlignment="0" applyProtection="0">
      <alignment vertical="center"/>
    </xf>
    <xf numFmtId="0" fontId="61" fillId="0" borderId="33" applyNumberFormat="0" applyFill="0" applyAlignment="0" applyProtection="0">
      <alignment vertical="center"/>
    </xf>
    <xf numFmtId="0" fontId="61" fillId="0" borderId="33" applyNumberFormat="0" applyFill="0" applyAlignment="0" applyProtection="0">
      <alignment vertical="center"/>
    </xf>
    <xf numFmtId="0" fontId="61" fillId="0" borderId="33" applyNumberFormat="0" applyFill="0" applyAlignment="0" applyProtection="0">
      <alignment vertical="center"/>
    </xf>
    <xf numFmtId="0" fontId="61" fillId="0" borderId="33" applyNumberFormat="0" applyFill="0" applyAlignment="0" applyProtection="0">
      <alignment vertical="center"/>
    </xf>
    <xf numFmtId="0" fontId="62" fillId="0" borderId="34" applyNumberFormat="0" applyFill="0" applyAlignment="0" applyProtection="0">
      <alignment vertical="center"/>
    </xf>
    <xf numFmtId="0" fontId="62" fillId="0" borderId="34" applyNumberFormat="0" applyFill="0" applyAlignment="0" applyProtection="0">
      <alignment vertical="center"/>
    </xf>
    <xf numFmtId="0" fontId="62" fillId="0" borderId="34" applyNumberFormat="0" applyFill="0" applyAlignment="0" applyProtection="0">
      <alignment vertical="center"/>
    </xf>
    <xf numFmtId="0" fontId="62" fillId="0" borderId="34" applyNumberFormat="0" applyFill="0" applyAlignment="0" applyProtection="0">
      <alignment vertical="center"/>
    </xf>
    <xf numFmtId="0" fontId="62" fillId="0" borderId="34" applyNumberFormat="0" applyFill="0" applyAlignment="0" applyProtection="0">
      <alignment vertical="center"/>
    </xf>
    <xf numFmtId="0" fontId="62" fillId="0" borderId="34" applyNumberFormat="0" applyFill="0" applyAlignment="0" applyProtection="0">
      <alignment vertical="center"/>
    </xf>
    <xf numFmtId="0" fontId="62" fillId="0" borderId="34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2" fillId="0" borderId="34" applyNumberFormat="0" applyFill="0" applyAlignment="0" applyProtection="0">
      <alignment vertical="center"/>
    </xf>
    <xf numFmtId="0" fontId="62" fillId="0" borderId="34" applyNumberFormat="0" applyFill="0" applyAlignment="0" applyProtection="0">
      <alignment vertical="center"/>
    </xf>
    <xf numFmtId="0" fontId="62" fillId="0" borderId="34" applyNumberFormat="0" applyFill="0" applyAlignment="0" applyProtection="0">
      <alignment vertical="center"/>
    </xf>
    <xf numFmtId="0" fontId="62" fillId="0" borderId="34" applyNumberFormat="0" applyFill="0" applyAlignment="0" applyProtection="0">
      <alignment vertical="center"/>
    </xf>
    <xf numFmtId="0" fontId="62" fillId="0" borderId="34" applyNumberFormat="0" applyFill="0" applyAlignment="0" applyProtection="0">
      <alignment vertical="center"/>
    </xf>
    <xf numFmtId="0" fontId="63" fillId="58" borderId="30" applyNumberFormat="0" applyAlignment="0" applyProtection="0">
      <alignment vertical="center"/>
    </xf>
    <xf numFmtId="0" fontId="63" fillId="58" borderId="30" applyNumberFormat="0" applyAlignment="0" applyProtection="0">
      <alignment vertical="center"/>
    </xf>
    <xf numFmtId="0" fontId="63" fillId="58" borderId="30" applyNumberFormat="0" applyAlignment="0" applyProtection="0">
      <alignment vertical="center"/>
    </xf>
    <xf numFmtId="0" fontId="63" fillId="58" borderId="30" applyNumberFormat="0" applyAlignment="0" applyProtection="0">
      <alignment vertical="center"/>
    </xf>
    <xf numFmtId="0" fontId="63" fillId="58" borderId="30" applyNumberFormat="0" applyAlignment="0" applyProtection="0">
      <alignment vertical="center"/>
    </xf>
    <xf numFmtId="0" fontId="63" fillId="58" borderId="30" applyNumberFormat="0" applyAlignment="0" applyProtection="0">
      <alignment vertical="center"/>
    </xf>
    <xf numFmtId="0" fontId="63" fillId="58" borderId="30" applyNumberFormat="0" applyAlignment="0" applyProtection="0">
      <alignment vertical="center"/>
    </xf>
    <xf numFmtId="0" fontId="17" fillId="7" borderId="3" applyNumberFormat="0" applyAlignment="0" applyProtection="0">
      <alignment vertical="center"/>
    </xf>
    <xf numFmtId="0" fontId="17" fillId="7" borderId="3" applyNumberFormat="0" applyAlignment="0" applyProtection="0">
      <alignment vertical="center"/>
    </xf>
    <xf numFmtId="0" fontId="17" fillId="7" borderId="3" applyNumberFormat="0" applyAlignment="0" applyProtection="0">
      <alignment vertical="center"/>
    </xf>
    <xf numFmtId="0" fontId="63" fillId="58" borderId="30" applyNumberFormat="0" applyAlignment="0" applyProtection="0">
      <alignment vertical="center"/>
    </xf>
    <xf numFmtId="0" fontId="63" fillId="58" borderId="30" applyNumberFormat="0" applyAlignment="0" applyProtection="0">
      <alignment vertical="center"/>
    </xf>
    <xf numFmtId="0" fontId="63" fillId="58" borderId="30" applyNumberFormat="0" applyAlignment="0" applyProtection="0">
      <alignment vertical="center"/>
    </xf>
    <xf numFmtId="0" fontId="63" fillId="58" borderId="30" applyNumberFormat="0" applyAlignment="0" applyProtection="0">
      <alignment vertical="center"/>
    </xf>
    <xf numFmtId="0" fontId="63" fillId="58" borderId="30" applyNumberFormat="0" applyAlignment="0" applyProtection="0">
      <alignment vertical="center"/>
    </xf>
    <xf numFmtId="4" fontId="46" fillId="0" borderId="0" applyFont="0" applyFill="0" applyBorder="0" applyAlignment="0" applyProtection="0"/>
    <xf numFmtId="3" fontId="46" fillId="0" borderId="0" applyFont="0" applyFill="0" applyBorder="0" applyAlignment="0" applyProtection="0"/>
    <xf numFmtId="0" fontId="65" fillId="0" borderId="35" applyNumberFormat="0" applyFill="0" applyAlignment="0" applyProtection="0">
      <alignment vertical="center"/>
    </xf>
    <xf numFmtId="0" fontId="65" fillId="0" borderId="35" applyNumberFormat="0" applyFill="0" applyAlignment="0" applyProtection="0">
      <alignment vertical="center"/>
    </xf>
    <xf numFmtId="0" fontId="65" fillId="0" borderId="35" applyNumberFormat="0" applyFill="0" applyAlignment="0" applyProtection="0">
      <alignment vertical="center"/>
    </xf>
    <xf numFmtId="0" fontId="65" fillId="0" borderId="35" applyNumberFormat="0" applyFill="0" applyAlignment="0" applyProtection="0">
      <alignment vertical="center"/>
    </xf>
    <xf numFmtId="0" fontId="65" fillId="0" borderId="35" applyNumberFormat="0" applyFill="0" applyAlignment="0" applyProtection="0">
      <alignment vertical="center"/>
    </xf>
    <xf numFmtId="0" fontId="65" fillId="0" borderId="35" applyNumberFormat="0" applyFill="0" applyAlignment="0" applyProtection="0">
      <alignment vertical="center"/>
    </xf>
    <xf numFmtId="0" fontId="65" fillId="0" borderId="35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65" fillId="0" borderId="35" applyNumberFormat="0" applyFill="0" applyAlignment="0" applyProtection="0">
      <alignment vertical="center"/>
    </xf>
    <xf numFmtId="0" fontId="65" fillId="0" borderId="35" applyNumberFormat="0" applyFill="0" applyAlignment="0" applyProtection="0">
      <alignment vertical="center"/>
    </xf>
    <xf numFmtId="0" fontId="65" fillId="0" borderId="35" applyNumberFormat="0" applyFill="0" applyAlignment="0" applyProtection="0">
      <alignment vertical="center"/>
    </xf>
    <xf numFmtId="0" fontId="65" fillId="0" borderId="35" applyNumberFormat="0" applyFill="0" applyAlignment="0" applyProtection="0">
      <alignment vertical="center"/>
    </xf>
    <xf numFmtId="0" fontId="65" fillId="0" borderId="35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67" fillId="0" borderId="37" applyNumberFormat="0" applyFill="0" applyAlignment="0" applyProtection="0">
      <alignment vertical="center"/>
    </xf>
    <xf numFmtId="0" fontId="67" fillId="0" borderId="37" applyNumberFormat="0" applyFill="0" applyAlignment="0" applyProtection="0">
      <alignment vertical="center"/>
    </xf>
    <xf numFmtId="0" fontId="67" fillId="0" borderId="37" applyNumberFormat="0" applyFill="0" applyAlignment="0" applyProtection="0">
      <alignment vertical="center"/>
    </xf>
    <xf numFmtId="0" fontId="67" fillId="0" borderId="37" applyNumberFormat="0" applyFill="0" applyAlignment="0" applyProtection="0">
      <alignment vertical="center"/>
    </xf>
    <xf numFmtId="0" fontId="67" fillId="0" borderId="37" applyNumberFormat="0" applyFill="0" applyAlignment="0" applyProtection="0">
      <alignment vertical="center"/>
    </xf>
    <xf numFmtId="0" fontId="67" fillId="0" borderId="37" applyNumberFormat="0" applyFill="0" applyAlignment="0" applyProtection="0">
      <alignment vertical="center"/>
    </xf>
    <xf numFmtId="0" fontId="67" fillId="0" borderId="37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67" fillId="0" borderId="37" applyNumberFormat="0" applyFill="0" applyAlignment="0" applyProtection="0">
      <alignment vertical="center"/>
    </xf>
    <xf numFmtId="0" fontId="67" fillId="0" borderId="37" applyNumberFormat="0" applyFill="0" applyAlignment="0" applyProtection="0">
      <alignment vertical="center"/>
    </xf>
    <xf numFmtId="0" fontId="67" fillId="0" borderId="37" applyNumberFormat="0" applyFill="0" applyAlignment="0" applyProtection="0">
      <alignment vertical="center"/>
    </xf>
    <xf numFmtId="0" fontId="67" fillId="0" borderId="37" applyNumberFormat="0" applyFill="0" applyAlignment="0" applyProtection="0">
      <alignment vertical="center"/>
    </xf>
    <xf numFmtId="0" fontId="67" fillId="0" borderId="37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8" fillId="59" borderId="0" applyNumberFormat="0" applyBorder="0" applyAlignment="0" applyProtection="0">
      <alignment vertical="center"/>
    </xf>
    <xf numFmtId="0" fontId="68" fillId="59" borderId="0" applyNumberFormat="0" applyBorder="0" applyAlignment="0" applyProtection="0">
      <alignment vertical="center"/>
    </xf>
    <xf numFmtId="0" fontId="68" fillId="59" borderId="0" applyNumberFormat="0" applyBorder="0" applyAlignment="0" applyProtection="0">
      <alignment vertical="center"/>
    </xf>
    <xf numFmtId="0" fontId="68" fillId="59" borderId="0" applyNumberFormat="0" applyBorder="0" applyAlignment="0" applyProtection="0">
      <alignment vertical="center"/>
    </xf>
    <xf numFmtId="0" fontId="68" fillId="59" borderId="0" applyNumberFormat="0" applyBorder="0" applyAlignment="0" applyProtection="0">
      <alignment vertical="center"/>
    </xf>
    <xf numFmtId="0" fontId="68" fillId="59" borderId="0" applyNumberFormat="0" applyBorder="0" applyAlignment="0" applyProtection="0">
      <alignment vertical="center"/>
    </xf>
    <xf numFmtId="0" fontId="68" fillId="5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68" fillId="59" borderId="0" applyNumberFormat="0" applyBorder="0" applyAlignment="0" applyProtection="0">
      <alignment vertical="center"/>
    </xf>
    <xf numFmtId="0" fontId="68" fillId="59" borderId="0" applyNumberFormat="0" applyBorder="0" applyAlignment="0" applyProtection="0">
      <alignment vertical="center"/>
    </xf>
    <xf numFmtId="0" fontId="68" fillId="59" borderId="0" applyNumberFormat="0" applyBorder="0" applyAlignment="0" applyProtection="0">
      <alignment vertical="center"/>
    </xf>
    <xf numFmtId="0" fontId="68" fillId="59" borderId="0" applyNumberFormat="0" applyBorder="0" applyAlignment="0" applyProtection="0">
      <alignment vertical="center"/>
    </xf>
    <xf numFmtId="0" fontId="68" fillId="59" borderId="0" applyNumberFormat="0" applyBorder="0" applyAlignment="0" applyProtection="0">
      <alignment vertical="center"/>
    </xf>
    <xf numFmtId="0" fontId="69" fillId="53" borderId="38" applyNumberFormat="0" applyAlignment="0" applyProtection="0">
      <alignment vertical="center"/>
    </xf>
    <xf numFmtId="0" fontId="69" fillId="53" borderId="38" applyNumberFormat="0" applyAlignment="0" applyProtection="0">
      <alignment vertical="center"/>
    </xf>
    <xf numFmtId="0" fontId="69" fillId="53" borderId="38" applyNumberFormat="0" applyAlignment="0" applyProtection="0">
      <alignment vertical="center"/>
    </xf>
    <xf numFmtId="0" fontId="69" fillId="53" borderId="38" applyNumberFormat="0" applyAlignment="0" applyProtection="0">
      <alignment vertical="center"/>
    </xf>
    <xf numFmtId="0" fontId="69" fillId="53" borderId="38" applyNumberFormat="0" applyAlignment="0" applyProtection="0">
      <alignment vertical="center"/>
    </xf>
    <xf numFmtId="0" fontId="69" fillId="53" borderId="38" applyNumberFormat="0" applyAlignment="0" applyProtection="0">
      <alignment vertical="center"/>
    </xf>
    <xf numFmtId="0" fontId="69" fillId="53" borderId="38" applyNumberFormat="0" applyAlignment="0" applyProtection="0">
      <alignment vertical="center"/>
    </xf>
    <xf numFmtId="0" fontId="23" fillId="20" borderId="12" applyNumberFormat="0" applyAlignment="0" applyProtection="0">
      <alignment vertical="center"/>
    </xf>
    <xf numFmtId="0" fontId="23" fillId="20" borderId="12" applyNumberFormat="0" applyAlignment="0" applyProtection="0">
      <alignment vertical="center"/>
    </xf>
    <xf numFmtId="0" fontId="23" fillId="20" borderId="12" applyNumberFormat="0" applyAlignment="0" applyProtection="0">
      <alignment vertical="center"/>
    </xf>
    <xf numFmtId="0" fontId="69" fillId="53" borderId="38" applyNumberFormat="0" applyAlignment="0" applyProtection="0">
      <alignment vertical="center"/>
    </xf>
    <xf numFmtId="0" fontId="69" fillId="53" borderId="38" applyNumberFormat="0" applyAlignment="0" applyProtection="0">
      <alignment vertical="center"/>
    </xf>
    <xf numFmtId="0" fontId="69" fillId="53" borderId="38" applyNumberFormat="0" applyAlignment="0" applyProtection="0">
      <alignment vertical="center"/>
    </xf>
    <xf numFmtId="0" fontId="69" fillId="53" borderId="38" applyNumberFormat="0" applyAlignment="0" applyProtection="0">
      <alignment vertical="center"/>
    </xf>
    <xf numFmtId="0" fontId="69" fillId="53" borderId="38" applyNumberFormat="0" applyAlignment="0" applyProtection="0">
      <alignment vertical="center"/>
    </xf>
    <xf numFmtId="10" fontId="46" fillId="0" borderId="0" applyFont="0" applyFill="0" applyBorder="0" applyAlignment="0" applyProtection="0"/>
    <xf numFmtId="0" fontId="53" fillId="0" borderId="0">
      <alignment vertical="center"/>
    </xf>
    <xf numFmtId="0" fontId="53" fillId="0" borderId="0">
      <alignment vertical="center"/>
    </xf>
    <xf numFmtId="0" fontId="2" fillId="0" borderId="0">
      <alignment vertical="center"/>
    </xf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26" fillId="0" borderId="0"/>
    <xf numFmtId="0" fontId="26" fillId="0" borderId="0"/>
    <xf numFmtId="0" fontId="2" fillId="0" borderId="0">
      <alignment vertical="center"/>
    </xf>
    <xf numFmtId="0" fontId="5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3" fillId="0" borderId="0">
      <alignment vertical="center"/>
    </xf>
    <xf numFmtId="0" fontId="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" fillId="0" borderId="0">
      <alignment vertical="center"/>
    </xf>
    <xf numFmtId="0" fontId="26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26" fillId="0" borderId="0"/>
    <xf numFmtId="0" fontId="26" fillId="0" borderId="0"/>
    <xf numFmtId="0" fontId="2" fillId="0" borderId="0">
      <alignment vertical="center"/>
    </xf>
    <xf numFmtId="0" fontId="5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3" fillId="0" borderId="0">
      <alignment vertical="center"/>
    </xf>
    <xf numFmtId="0" fontId="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3" fillId="0" borderId="0">
      <alignment vertical="center"/>
    </xf>
    <xf numFmtId="0" fontId="26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53" fillId="0" borderId="0">
      <alignment vertical="center"/>
    </xf>
    <xf numFmtId="0" fontId="53" fillId="0" borderId="0">
      <alignment vertical="center"/>
    </xf>
    <xf numFmtId="0" fontId="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53" fillId="0" borderId="0">
      <alignment vertical="center"/>
    </xf>
    <xf numFmtId="0" fontId="4" fillId="0" borderId="0"/>
    <xf numFmtId="0" fontId="2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3" fillId="0" borderId="0">
      <alignment vertical="center"/>
    </xf>
    <xf numFmtId="0" fontId="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53" fillId="0" borderId="0">
      <alignment vertical="center"/>
    </xf>
    <xf numFmtId="0" fontId="26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3" fillId="0" borderId="0">
      <alignment vertical="center"/>
    </xf>
    <xf numFmtId="0" fontId="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53" fillId="0" borderId="0">
      <alignment vertical="center"/>
    </xf>
    <xf numFmtId="0" fontId="4" fillId="0" borderId="0"/>
    <xf numFmtId="0" fontId="2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3" fillId="0" borderId="0">
      <alignment vertical="center"/>
    </xf>
    <xf numFmtId="0" fontId="2" fillId="0" borderId="0">
      <alignment vertical="center"/>
    </xf>
    <xf numFmtId="0" fontId="53" fillId="0" borderId="0">
      <alignment vertical="center"/>
    </xf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53" fillId="0" borderId="0">
      <alignment vertical="center"/>
    </xf>
    <xf numFmtId="0" fontId="4" fillId="0" borderId="0"/>
    <xf numFmtId="0" fontId="2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53" fillId="0" borderId="0">
      <alignment vertical="center"/>
    </xf>
    <xf numFmtId="0" fontId="53" fillId="0" borderId="0">
      <alignment vertical="center"/>
    </xf>
    <xf numFmtId="0" fontId="2" fillId="0" borderId="0">
      <alignment vertical="center"/>
    </xf>
    <xf numFmtId="0" fontId="4" fillId="0" borderId="0"/>
    <xf numFmtId="0" fontId="53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53" fillId="0" borderId="0">
      <alignment vertical="center"/>
    </xf>
    <xf numFmtId="0" fontId="26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53" fillId="0" borderId="0">
      <alignment vertical="center"/>
    </xf>
    <xf numFmtId="0" fontId="53" fillId="0" borderId="0">
      <alignment vertical="center"/>
    </xf>
    <xf numFmtId="0" fontId="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3" fillId="0" borderId="0">
      <alignment vertical="center"/>
    </xf>
    <xf numFmtId="0" fontId="5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53" fillId="0" borderId="0">
      <alignment vertical="center"/>
    </xf>
    <xf numFmtId="0" fontId="53" fillId="0" borderId="0">
      <alignment vertical="center"/>
    </xf>
    <xf numFmtId="0" fontId="6" fillId="0" borderId="0"/>
    <xf numFmtId="0" fontId="53" fillId="0" borderId="0">
      <alignment vertical="center"/>
    </xf>
    <xf numFmtId="0" fontId="53" fillId="0" borderId="0">
      <alignment vertical="center"/>
    </xf>
    <xf numFmtId="0" fontId="6" fillId="0" borderId="0"/>
    <xf numFmtId="0" fontId="53" fillId="0" borderId="0">
      <alignment vertical="center"/>
    </xf>
    <xf numFmtId="0" fontId="2" fillId="0" borderId="0">
      <alignment vertical="center"/>
    </xf>
    <xf numFmtId="0" fontId="53" fillId="0" borderId="0">
      <alignment vertical="center"/>
    </xf>
    <xf numFmtId="0" fontId="26" fillId="0" borderId="0"/>
    <xf numFmtId="0" fontId="53" fillId="0" borderId="0">
      <alignment vertical="center"/>
    </xf>
    <xf numFmtId="0" fontId="26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53" fillId="0" borderId="0">
      <alignment vertical="center"/>
    </xf>
    <xf numFmtId="0" fontId="53" fillId="0" borderId="0">
      <alignment vertical="center"/>
    </xf>
    <xf numFmtId="0" fontId="2" fillId="0" borderId="0">
      <alignment vertical="center"/>
    </xf>
    <xf numFmtId="0" fontId="53" fillId="0" borderId="0">
      <alignment vertical="center"/>
    </xf>
    <xf numFmtId="0" fontId="26" fillId="0" borderId="0"/>
    <xf numFmtId="0" fontId="53" fillId="0" borderId="0">
      <alignment vertical="center"/>
    </xf>
    <xf numFmtId="0" fontId="26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53" fillId="0" borderId="0">
      <alignment vertical="center"/>
    </xf>
    <xf numFmtId="0" fontId="53" fillId="0" borderId="0">
      <alignment vertical="center"/>
    </xf>
    <xf numFmtId="0" fontId="2" fillId="0" borderId="0">
      <alignment vertical="center"/>
    </xf>
    <xf numFmtId="0" fontId="53" fillId="0" borderId="0">
      <alignment vertical="center"/>
    </xf>
    <xf numFmtId="0" fontId="26" fillId="0" borderId="0"/>
    <xf numFmtId="0" fontId="53" fillId="0" borderId="0">
      <alignment vertical="center"/>
    </xf>
    <xf numFmtId="0" fontId="26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53" fillId="0" borderId="0">
      <alignment vertical="center"/>
    </xf>
    <xf numFmtId="0" fontId="53" fillId="0" borderId="0">
      <alignment vertical="center"/>
    </xf>
    <xf numFmtId="0" fontId="2" fillId="0" borderId="0">
      <alignment vertical="center"/>
    </xf>
    <xf numFmtId="0" fontId="53" fillId="0" borderId="0">
      <alignment vertical="center"/>
    </xf>
    <xf numFmtId="0" fontId="26" fillId="0" borderId="0"/>
    <xf numFmtId="0" fontId="53" fillId="0" borderId="0">
      <alignment vertical="center"/>
    </xf>
    <xf numFmtId="0" fontId="26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53" fillId="0" borderId="0">
      <alignment vertical="center"/>
    </xf>
    <xf numFmtId="0" fontId="53" fillId="0" borderId="0">
      <alignment vertical="center"/>
    </xf>
    <xf numFmtId="0" fontId="2" fillId="0" borderId="0">
      <alignment vertical="center"/>
    </xf>
    <xf numFmtId="0" fontId="53" fillId="0" borderId="0">
      <alignment vertical="center"/>
    </xf>
    <xf numFmtId="0" fontId="26" fillId="0" borderId="0"/>
    <xf numFmtId="0" fontId="53" fillId="0" borderId="0">
      <alignment vertical="center"/>
    </xf>
    <xf numFmtId="0" fontId="26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53" fillId="0" borderId="0">
      <alignment vertical="center"/>
    </xf>
    <xf numFmtId="0" fontId="53" fillId="0" borderId="0">
      <alignment vertical="center"/>
    </xf>
    <xf numFmtId="0" fontId="2" fillId="0" borderId="0">
      <alignment vertical="center"/>
    </xf>
    <xf numFmtId="0" fontId="53" fillId="0" borderId="0">
      <alignment vertical="center"/>
    </xf>
    <xf numFmtId="0" fontId="26" fillId="0" borderId="0"/>
    <xf numFmtId="0" fontId="53" fillId="0" borderId="0">
      <alignment vertical="center"/>
    </xf>
    <xf numFmtId="0" fontId="26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53" fillId="0" borderId="0">
      <alignment vertical="center"/>
    </xf>
    <xf numFmtId="0" fontId="53" fillId="0" borderId="0">
      <alignment vertical="center"/>
    </xf>
    <xf numFmtId="0" fontId="2" fillId="0" borderId="0">
      <alignment vertical="center"/>
    </xf>
    <xf numFmtId="0" fontId="6" fillId="0" borderId="0"/>
    <xf numFmtId="0" fontId="2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53" fillId="0" borderId="0">
      <alignment vertical="center"/>
    </xf>
    <xf numFmtId="0" fontId="37" fillId="0" borderId="0">
      <alignment vertical="center"/>
    </xf>
    <xf numFmtId="0" fontId="16" fillId="0" borderId="0">
      <alignment vertical="center"/>
    </xf>
    <xf numFmtId="0" fontId="53" fillId="0" borderId="0">
      <alignment vertical="center"/>
    </xf>
    <xf numFmtId="0" fontId="16" fillId="0" borderId="0">
      <alignment vertical="center"/>
    </xf>
    <xf numFmtId="0" fontId="37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6" fillId="0" borderId="0"/>
    <xf numFmtId="0" fontId="53" fillId="0" borderId="0">
      <alignment vertical="center"/>
    </xf>
    <xf numFmtId="0" fontId="53" fillId="0" borderId="0">
      <alignment vertical="center"/>
    </xf>
    <xf numFmtId="0" fontId="6" fillId="0" borderId="0"/>
    <xf numFmtId="0" fontId="2" fillId="0" borderId="0">
      <alignment vertical="center"/>
    </xf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53" fillId="0" borderId="0">
      <alignment vertical="center"/>
    </xf>
    <xf numFmtId="0" fontId="6" fillId="0" borderId="0">
      <alignment vertical="center"/>
    </xf>
    <xf numFmtId="0" fontId="53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53" fillId="0" borderId="0">
      <alignment vertical="center"/>
    </xf>
    <xf numFmtId="0" fontId="53" fillId="0" borderId="0">
      <alignment vertical="center"/>
    </xf>
    <xf numFmtId="0" fontId="2" fillId="0" borderId="0">
      <alignment vertical="center"/>
    </xf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53" fillId="0" borderId="0">
      <alignment vertical="center"/>
    </xf>
    <xf numFmtId="0" fontId="2" fillId="0" borderId="0">
      <alignment vertical="center"/>
    </xf>
    <xf numFmtId="0" fontId="5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0" fontId="53" fillId="0" borderId="0">
      <alignment vertical="center"/>
    </xf>
    <xf numFmtId="0" fontId="53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3" fillId="0" borderId="0">
      <alignment vertical="center"/>
    </xf>
    <xf numFmtId="0" fontId="6" fillId="0" borderId="0"/>
    <xf numFmtId="0" fontId="2" fillId="0" borderId="0">
      <alignment vertical="center"/>
    </xf>
    <xf numFmtId="0" fontId="6" fillId="0" borderId="0"/>
    <xf numFmtId="0" fontId="53" fillId="0" borderId="0">
      <alignment vertical="center"/>
    </xf>
    <xf numFmtId="0" fontId="53" fillId="0" borderId="0">
      <alignment vertical="center"/>
    </xf>
    <xf numFmtId="0" fontId="26" fillId="0" borderId="0"/>
    <xf numFmtId="0" fontId="53" fillId="0" borderId="0">
      <alignment vertical="center"/>
    </xf>
    <xf numFmtId="0" fontId="26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53" fillId="0" borderId="0">
      <alignment vertical="center"/>
    </xf>
    <xf numFmtId="0" fontId="53" fillId="0" borderId="0">
      <alignment vertical="center"/>
    </xf>
    <xf numFmtId="0" fontId="2" fillId="0" borderId="0">
      <alignment vertical="center"/>
    </xf>
    <xf numFmtId="0" fontId="53" fillId="0" borderId="0">
      <alignment vertical="center"/>
    </xf>
    <xf numFmtId="0" fontId="26" fillId="0" borderId="0"/>
    <xf numFmtId="0" fontId="53" fillId="0" borderId="0">
      <alignment vertical="center"/>
    </xf>
    <xf numFmtId="0" fontId="26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53" fillId="0" borderId="0">
      <alignment vertical="center"/>
    </xf>
    <xf numFmtId="0" fontId="53" fillId="0" borderId="0">
      <alignment vertical="center"/>
    </xf>
    <xf numFmtId="0" fontId="2" fillId="0" borderId="0">
      <alignment vertical="center"/>
    </xf>
    <xf numFmtId="0" fontId="6" fillId="0" borderId="0"/>
    <xf numFmtId="0" fontId="53" fillId="0" borderId="0">
      <alignment vertical="center"/>
    </xf>
    <xf numFmtId="0" fontId="26" fillId="0" borderId="0"/>
    <xf numFmtId="0" fontId="53" fillId="0" borderId="0">
      <alignment vertical="center"/>
    </xf>
    <xf numFmtId="0" fontId="26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53" fillId="0" borderId="0">
      <alignment vertical="center"/>
    </xf>
    <xf numFmtId="0" fontId="53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53" fillId="0" borderId="0">
      <alignment vertical="center"/>
    </xf>
    <xf numFmtId="0" fontId="26" fillId="0" borderId="0"/>
    <xf numFmtId="0" fontId="53" fillId="0" borderId="0">
      <alignment vertical="center"/>
    </xf>
    <xf numFmtId="0" fontId="26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53" fillId="0" borderId="0">
      <alignment vertical="center"/>
    </xf>
    <xf numFmtId="0" fontId="53" fillId="0" borderId="0">
      <alignment vertical="center"/>
    </xf>
    <xf numFmtId="0" fontId="2" fillId="0" borderId="0">
      <alignment vertical="center"/>
    </xf>
    <xf numFmtId="0" fontId="6" fillId="0" borderId="0"/>
    <xf numFmtId="0" fontId="53" fillId="0" borderId="0">
      <alignment vertical="center"/>
    </xf>
    <xf numFmtId="0" fontId="26" fillId="0" borderId="0"/>
    <xf numFmtId="0" fontId="53" fillId="0" borderId="0">
      <alignment vertical="center"/>
    </xf>
    <xf numFmtId="0" fontId="26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53" fillId="0" borderId="0">
      <alignment vertical="center"/>
    </xf>
    <xf numFmtId="0" fontId="53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>
      <alignment vertical="center"/>
    </xf>
    <xf numFmtId="0" fontId="53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3" fillId="0" borderId="0">
      <alignment vertical="center"/>
    </xf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53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53" fillId="0" borderId="0">
      <alignment vertical="center"/>
    </xf>
    <xf numFmtId="0" fontId="53" fillId="0" borderId="0">
      <alignment vertical="center"/>
    </xf>
    <xf numFmtId="0" fontId="4" fillId="0" borderId="0"/>
    <xf numFmtId="0" fontId="3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53" fillId="0" borderId="0">
      <alignment vertical="center"/>
    </xf>
    <xf numFmtId="0" fontId="53" fillId="0" borderId="0">
      <alignment vertical="center"/>
    </xf>
    <xf numFmtId="0" fontId="4" fillId="0" borderId="0"/>
    <xf numFmtId="0" fontId="3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53" fillId="0" borderId="0">
      <alignment vertical="center"/>
    </xf>
    <xf numFmtId="0" fontId="5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0" fontId="3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0" fontId="53" fillId="0" borderId="0">
      <alignment vertical="center"/>
    </xf>
    <xf numFmtId="0" fontId="4" fillId="0" borderId="0"/>
    <xf numFmtId="0" fontId="2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3" fillId="0" borderId="0">
      <alignment vertical="center"/>
    </xf>
    <xf numFmtId="0" fontId="53" fillId="0" borderId="0">
      <alignment vertical="center"/>
    </xf>
    <xf numFmtId="0" fontId="2" fillId="0" borderId="0">
      <alignment vertical="center"/>
    </xf>
    <xf numFmtId="0" fontId="53" fillId="0" borderId="0">
      <alignment vertical="center"/>
    </xf>
    <xf numFmtId="0" fontId="4" fillId="0" borderId="0"/>
    <xf numFmtId="0" fontId="3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31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31" fillId="0" borderId="0">
      <alignment vertical="center"/>
    </xf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6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6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6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6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6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>
      <alignment vertical="center"/>
    </xf>
    <xf numFmtId="0" fontId="26" fillId="0" borderId="0"/>
    <xf numFmtId="0" fontId="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>
      <alignment vertical="center"/>
    </xf>
    <xf numFmtId="0" fontId="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26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6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6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6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6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3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53" fillId="0" borderId="0">
      <alignment vertical="center"/>
    </xf>
    <xf numFmtId="0" fontId="6" fillId="0" borderId="0"/>
    <xf numFmtId="0" fontId="2" fillId="0" borderId="0">
      <alignment vertical="center"/>
    </xf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53" fillId="0" borderId="0">
      <alignment vertical="center"/>
    </xf>
    <xf numFmtId="0" fontId="53" fillId="0" borderId="0">
      <alignment vertical="center"/>
    </xf>
    <xf numFmtId="0" fontId="4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53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53" fillId="0" borderId="0">
      <alignment vertical="center"/>
    </xf>
    <xf numFmtId="0" fontId="4" fillId="0" borderId="0"/>
    <xf numFmtId="0" fontId="2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6" fillId="0" borderId="0"/>
    <xf numFmtId="0" fontId="53" fillId="0" borderId="0">
      <alignment vertical="center"/>
    </xf>
    <xf numFmtId="0" fontId="53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53" fillId="0" borderId="0">
      <alignment vertical="center"/>
    </xf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53" fillId="0" borderId="0">
      <alignment vertical="center"/>
    </xf>
    <xf numFmtId="0" fontId="53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6" fillId="0" borderId="0">
      <alignment vertical="center"/>
    </xf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53" fillId="0" borderId="0">
      <alignment vertical="center"/>
    </xf>
    <xf numFmtId="0" fontId="4" fillId="0" borderId="0"/>
    <xf numFmtId="0" fontId="2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6" fillId="0" borderId="0"/>
    <xf numFmtId="0" fontId="53" fillId="0" borderId="0">
      <alignment vertical="center"/>
    </xf>
    <xf numFmtId="0" fontId="53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4" fillId="0" borderId="0" applyNumberFormat="0" applyFont="0" applyFill="0" applyBorder="0" applyAlignment="0" applyProtection="0"/>
    <xf numFmtId="0" fontId="53" fillId="0" borderId="0">
      <alignment vertical="center"/>
    </xf>
    <xf numFmtId="0" fontId="4" fillId="0" borderId="0" applyNumberFormat="0" applyFont="0" applyFill="0" applyBorder="0" applyAlignment="0" applyProtection="0"/>
    <xf numFmtId="0" fontId="53" fillId="0" borderId="0">
      <alignment vertical="center"/>
    </xf>
    <xf numFmtId="0" fontId="4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0" fontId="53" fillId="0" borderId="0">
      <alignment vertical="center"/>
    </xf>
    <xf numFmtId="0" fontId="4" fillId="0" borderId="0"/>
    <xf numFmtId="0" fontId="2" fillId="0" borderId="0">
      <alignment vertical="center"/>
    </xf>
    <xf numFmtId="0" fontId="4" fillId="0" borderId="0"/>
    <xf numFmtId="0" fontId="4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53" fillId="0" borderId="0">
      <alignment vertical="center"/>
    </xf>
    <xf numFmtId="0" fontId="4" fillId="0" borderId="0"/>
    <xf numFmtId="0" fontId="2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6" fillId="0" borderId="0"/>
    <xf numFmtId="0" fontId="53" fillId="0" borderId="0">
      <alignment vertical="center"/>
    </xf>
    <xf numFmtId="0" fontId="53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3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53" fillId="0" borderId="0">
      <alignment vertical="center"/>
    </xf>
    <xf numFmtId="0" fontId="4" fillId="0" borderId="0"/>
    <xf numFmtId="0" fontId="2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53" fillId="0" borderId="0">
      <alignment vertical="center"/>
    </xf>
    <xf numFmtId="0" fontId="53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53" fillId="0" borderId="0">
      <alignment vertical="center"/>
    </xf>
    <xf numFmtId="0" fontId="4" fillId="0" borderId="0"/>
    <xf numFmtId="0" fontId="2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53" fillId="0" borderId="0">
      <alignment vertical="center"/>
    </xf>
    <xf numFmtId="0" fontId="53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6" fillId="0" borderId="13" applyNumberFormat="0" applyFont="0" applyFill="0" applyAlignment="0" applyProtection="0"/>
    <xf numFmtId="180" fontId="6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6" fillId="0" borderId="0">
      <alignment vertical="center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7" fillId="0" borderId="47">
      <alignment horizontal="center"/>
    </xf>
    <xf numFmtId="3" fontId="98" fillId="0" borderId="15"/>
    <xf numFmtId="0" fontId="99" fillId="0" borderId="0">
      <alignment vertical="center"/>
    </xf>
    <xf numFmtId="0" fontId="100" fillId="0" borderId="0">
      <alignment vertical="center"/>
    </xf>
    <xf numFmtId="0" fontId="99" fillId="0" borderId="0">
      <alignment vertical="center"/>
    </xf>
    <xf numFmtId="0" fontId="6" fillId="0" borderId="0" applyFont="0" applyFill="0" applyBorder="0" applyAlignment="0" applyProtection="0"/>
    <xf numFmtId="183" fontId="43" fillId="0" borderId="23">
      <protection locked="0"/>
    </xf>
    <xf numFmtId="0" fontId="43" fillId="0" borderId="0"/>
    <xf numFmtId="0" fontId="101" fillId="0" borderId="0"/>
    <xf numFmtId="0" fontId="10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4" fillId="0" borderId="0"/>
    <xf numFmtId="0" fontId="4" fillId="0" borderId="0"/>
    <xf numFmtId="0" fontId="43" fillId="0" borderId="0"/>
    <xf numFmtId="0" fontId="24" fillId="0" borderId="0"/>
    <xf numFmtId="0" fontId="24" fillId="0" borderId="0"/>
    <xf numFmtId="0" fontId="4" fillId="0" borderId="0"/>
    <xf numFmtId="0" fontId="24" fillId="0" borderId="0"/>
    <xf numFmtId="0" fontId="4" fillId="0" borderId="0"/>
    <xf numFmtId="0" fontId="4" fillId="0" borderId="0"/>
    <xf numFmtId="0" fontId="103" fillId="0" borderId="0"/>
    <xf numFmtId="0" fontId="104" fillId="0" borderId="0"/>
    <xf numFmtId="0" fontId="43" fillId="0" borderId="0"/>
    <xf numFmtId="0" fontId="43" fillId="0" borderId="0"/>
    <xf numFmtId="0" fontId="24" fillId="0" borderId="0"/>
    <xf numFmtId="0" fontId="10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" fillId="0" borderId="0"/>
    <xf numFmtId="0" fontId="4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3" fillId="0" borderId="0"/>
    <xf numFmtId="0" fontId="4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3" fillId="0" borderId="0"/>
    <xf numFmtId="0" fontId="4" fillId="0" borderId="0"/>
    <xf numFmtId="0" fontId="43" fillId="0" borderId="0"/>
    <xf numFmtId="0" fontId="4" fillId="0" borderId="48" quotePrefix="1">
      <alignment horizontal="justify" vertical="justify" textRotation="127" wrapText="1" justifyLastLine="1"/>
      <protection hidden="1"/>
    </xf>
    <xf numFmtId="0" fontId="4" fillId="0" borderId="48" quotePrefix="1">
      <alignment horizontal="justify" vertical="justify" textRotation="127" wrapText="1" justifyLastLine="1"/>
      <protection hidden="1"/>
    </xf>
    <xf numFmtId="0" fontId="43" fillId="0" borderId="0"/>
    <xf numFmtId="0" fontId="43" fillId="0" borderId="0"/>
    <xf numFmtId="0" fontId="43" fillId="0" borderId="0"/>
    <xf numFmtId="0" fontId="24" fillId="0" borderId="0"/>
    <xf numFmtId="0" fontId="4" fillId="0" borderId="0" applyNumberFormat="0" applyFill="0" applyBorder="0" applyAlignment="0" applyProtection="0"/>
    <xf numFmtId="0" fontId="24" fillId="0" borderId="0"/>
    <xf numFmtId="0" fontId="4" fillId="0" borderId="0"/>
    <xf numFmtId="0" fontId="4" fillId="0" borderId="0"/>
    <xf numFmtId="0" fontId="43" fillId="0" borderId="0"/>
    <xf numFmtId="0" fontId="24" fillId="0" borderId="0"/>
    <xf numFmtId="0" fontId="4" fillId="0" borderId="48" quotePrefix="1">
      <alignment horizontal="justify" vertical="justify" textRotation="127" wrapText="1" justifyLastLine="1"/>
      <protection hidden="1"/>
    </xf>
    <xf numFmtId="0" fontId="24" fillId="0" borderId="0"/>
    <xf numFmtId="0" fontId="43" fillId="0" borderId="0"/>
    <xf numFmtId="0" fontId="10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3" fillId="0" borderId="0"/>
    <xf numFmtId="0" fontId="24" fillId="0" borderId="0"/>
    <xf numFmtId="0" fontId="4" fillId="0" borderId="48" quotePrefix="1">
      <alignment horizontal="justify" vertical="justify" textRotation="127" wrapText="1" justifyLastLine="1"/>
      <protection hidden="1"/>
    </xf>
    <xf numFmtId="0" fontId="4" fillId="0" borderId="0"/>
    <xf numFmtId="0" fontId="24" fillId="0" borderId="0"/>
    <xf numFmtId="0" fontId="24" fillId="0" borderId="0"/>
    <xf numFmtId="0" fontId="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" fillId="0" borderId="0"/>
    <xf numFmtId="0" fontId="4" fillId="0" borderId="48" quotePrefix="1">
      <alignment horizontal="justify" vertical="justify" textRotation="127" wrapText="1" justifyLastLine="1"/>
      <protection hidden="1"/>
    </xf>
    <xf numFmtId="0" fontId="4" fillId="0" borderId="48" quotePrefix="1">
      <alignment horizontal="justify" vertical="justify" textRotation="127" wrapText="1" justifyLastLine="1"/>
      <protection hidden="1"/>
    </xf>
    <xf numFmtId="0" fontId="4" fillId="0" borderId="48" quotePrefix="1">
      <alignment horizontal="justify" vertical="justify" textRotation="127" wrapText="1" justifyLastLine="1"/>
      <protection hidden="1"/>
    </xf>
    <xf numFmtId="0" fontId="4" fillId="0" borderId="48" quotePrefix="1">
      <alignment horizontal="justify" vertical="justify" textRotation="127" wrapText="1" justifyLastLine="1"/>
      <protection hidden="1"/>
    </xf>
    <xf numFmtId="0" fontId="4" fillId="0" borderId="48" quotePrefix="1">
      <alignment horizontal="justify" vertical="justify" textRotation="127" wrapText="1" justifyLastLine="1"/>
      <protection hidden="1"/>
    </xf>
    <xf numFmtId="0" fontId="4" fillId="0" borderId="48" quotePrefix="1">
      <alignment horizontal="justify" vertical="justify" textRotation="127" wrapText="1" justifyLastLine="1"/>
      <protection hidden="1"/>
    </xf>
    <xf numFmtId="0" fontId="4" fillId="0" borderId="48" quotePrefix="1">
      <alignment horizontal="justify" vertical="justify" textRotation="127" wrapText="1" justifyLastLine="1"/>
      <protection hidden="1"/>
    </xf>
    <xf numFmtId="0" fontId="4" fillId="0" borderId="48" quotePrefix="1">
      <alignment horizontal="justify" vertical="justify" textRotation="127" wrapText="1" justifyLastLine="1"/>
      <protection hidden="1"/>
    </xf>
    <xf numFmtId="0" fontId="4" fillId="0" borderId="48" quotePrefix="1">
      <alignment horizontal="justify" vertical="justify" textRotation="127" wrapText="1" justifyLastLine="1"/>
      <protection hidden="1"/>
    </xf>
    <xf numFmtId="0" fontId="24" fillId="0" borderId="0"/>
    <xf numFmtId="0" fontId="24" fillId="0" borderId="0"/>
    <xf numFmtId="0" fontId="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" fillId="0" borderId="0"/>
    <xf numFmtId="0" fontId="43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3" fillId="0" borderId="0"/>
    <xf numFmtId="0" fontId="43" fillId="0" borderId="0"/>
    <xf numFmtId="0" fontId="24" fillId="0" borderId="0"/>
    <xf numFmtId="0" fontId="24" fillId="0" borderId="0"/>
    <xf numFmtId="0" fontId="24" fillId="0" borderId="0"/>
    <xf numFmtId="0" fontId="4" fillId="0" borderId="0"/>
    <xf numFmtId="0" fontId="24" fillId="0" borderId="0"/>
    <xf numFmtId="0" fontId="103" fillId="0" borderId="0"/>
    <xf numFmtId="0" fontId="24" fillId="0" borderId="0"/>
    <xf numFmtId="0" fontId="43" fillId="0" borderId="0"/>
    <xf numFmtId="0" fontId="24" fillId="0" borderId="0"/>
    <xf numFmtId="0" fontId="24" fillId="0" borderId="0"/>
    <xf numFmtId="0" fontId="4" fillId="0" borderId="0"/>
    <xf numFmtId="0" fontId="43" fillId="0" borderId="0"/>
    <xf numFmtId="0" fontId="24" fillId="0" borderId="0"/>
    <xf numFmtId="0" fontId="24" fillId="0" borderId="0"/>
    <xf numFmtId="0" fontId="43" fillId="0" borderId="0"/>
    <xf numFmtId="0" fontId="43" fillId="0" borderId="0"/>
    <xf numFmtId="0" fontId="4" fillId="0" borderId="0"/>
    <xf numFmtId="0" fontId="24" fillId="0" borderId="0"/>
    <xf numFmtId="0" fontId="103" fillId="0" borderId="0"/>
    <xf numFmtId="0" fontId="24" fillId="0" borderId="0"/>
    <xf numFmtId="0" fontId="4" fillId="0" borderId="0"/>
    <xf numFmtId="0" fontId="24" fillId="0" borderId="0"/>
    <xf numFmtId="0" fontId="103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24" fillId="0" borderId="0"/>
    <xf numFmtId="0" fontId="24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24" fillId="0" borderId="0"/>
    <xf numFmtId="0" fontId="43" fillId="0" borderId="0"/>
    <xf numFmtId="0" fontId="4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43" fillId="0" borderId="0"/>
    <xf numFmtId="0" fontId="4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24" fillId="0" borderId="0"/>
    <xf numFmtId="0" fontId="43" fillId="0" borderId="0"/>
    <xf numFmtId="0" fontId="24" fillId="0" borderId="0"/>
    <xf numFmtId="0" fontId="24" fillId="0" borderId="0"/>
    <xf numFmtId="0" fontId="43" fillId="0" borderId="0"/>
    <xf numFmtId="0" fontId="43" fillId="0" borderId="0"/>
    <xf numFmtId="0" fontId="103" fillId="0" borderId="0"/>
    <xf numFmtId="0" fontId="4" fillId="0" borderId="0" applyNumberFormat="0" applyFill="0" applyBorder="0" applyAlignment="0" applyProtection="0"/>
    <xf numFmtId="0" fontId="4" fillId="0" borderId="0"/>
    <xf numFmtId="0" fontId="4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3" fillId="0" borderId="0"/>
    <xf numFmtId="0" fontId="43" fillId="0" borderId="0"/>
    <xf numFmtId="0" fontId="24" fillId="0" borderId="0"/>
    <xf numFmtId="0" fontId="103" fillId="0" borderId="0"/>
    <xf numFmtId="0" fontId="103" fillId="0" borderId="0"/>
    <xf numFmtId="0" fontId="103" fillId="0" borderId="0"/>
    <xf numFmtId="0" fontId="43" fillId="0" borderId="0"/>
    <xf numFmtId="0" fontId="24" fillId="0" borderId="0"/>
    <xf numFmtId="0" fontId="2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48" quotePrefix="1">
      <alignment horizontal="justify" vertical="justify" textRotation="127" wrapText="1" justifyLastLine="1"/>
      <protection hidden="1"/>
    </xf>
    <xf numFmtId="0" fontId="43" fillId="0" borderId="0"/>
    <xf numFmtId="0" fontId="4" fillId="0" borderId="0"/>
    <xf numFmtId="0" fontId="24" fillId="0" borderId="0"/>
    <xf numFmtId="0" fontId="43" fillId="0" borderId="0"/>
    <xf numFmtId="0" fontId="24" fillId="0" borderId="0"/>
    <xf numFmtId="0" fontId="4" fillId="0" borderId="0"/>
    <xf numFmtId="0" fontId="24" fillId="0" borderId="0"/>
    <xf numFmtId="0" fontId="43" fillId="0" borderId="0"/>
    <xf numFmtId="0" fontId="24" fillId="0" borderId="0"/>
    <xf numFmtId="0" fontId="43" fillId="0" borderId="0"/>
    <xf numFmtId="0" fontId="24" fillId="0" borderId="0"/>
    <xf numFmtId="0" fontId="24" fillId="0" borderId="0"/>
    <xf numFmtId="0" fontId="25" fillId="0" borderId="0"/>
    <xf numFmtId="9" fontId="4" fillId="65" borderId="0"/>
    <xf numFmtId="184" fontId="43" fillId="0" borderId="0" applyFont="0" applyFill="0" applyBorder="0" applyAlignment="0" applyProtection="0"/>
    <xf numFmtId="0" fontId="99" fillId="0" borderId="0">
      <alignment vertical="center"/>
    </xf>
    <xf numFmtId="0" fontId="99" fillId="0" borderId="0">
      <alignment vertical="center"/>
    </xf>
    <xf numFmtId="40" fontId="106" fillId="0" borderId="0" applyFont="0" applyFill="0" applyBorder="0" applyAlignment="0" applyProtection="0"/>
    <xf numFmtId="38" fontId="106" fillId="0" borderId="0" applyFont="0" applyFill="0" applyBorder="0" applyAlignment="0" applyProtection="0"/>
    <xf numFmtId="0" fontId="106" fillId="0" borderId="0" applyFont="0" applyFill="0" applyBorder="0" applyAlignment="0" applyProtection="0"/>
    <xf numFmtId="0" fontId="106" fillId="0" borderId="0" applyFont="0" applyFill="0" applyBorder="0" applyAlignment="0" applyProtection="0"/>
    <xf numFmtId="0" fontId="107" fillId="0" borderId="0"/>
    <xf numFmtId="0" fontId="107" fillId="0" borderId="0"/>
    <xf numFmtId="0" fontId="4" fillId="0" borderId="0"/>
    <xf numFmtId="0" fontId="25" fillId="0" borderId="0"/>
    <xf numFmtId="0" fontId="6" fillId="0" borderId="0"/>
    <xf numFmtId="3" fontId="98" fillId="0" borderId="15"/>
    <xf numFmtId="3" fontId="98" fillId="0" borderId="15"/>
    <xf numFmtId="0" fontId="99" fillId="0" borderId="0"/>
    <xf numFmtId="0" fontId="43" fillId="0" borderId="0"/>
    <xf numFmtId="0" fontId="2" fillId="2" borderId="0" applyNumberFormat="0" applyBorder="0" applyAlignment="0" applyProtection="0">
      <alignment vertical="center"/>
    </xf>
    <xf numFmtId="0" fontId="108" fillId="2" borderId="0" applyNumberFormat="0" applyBorder="0" applyAlignment="0" applyProtection="0"/>
    <xf numFmtId="0" fontId="2" fillId="3" borderId="0" applyNumberFormat="0" applyBorder="0" applyAlignment="0" applyProtection="0">
      <alignment vertical="center"/>
    </xf>
    <xf numFmtId="0" fontId="108" fillId="3" borderId="0" applyNumberFormat="0" applyBorder="0" applyAlignment="0" applyProtection="0"/>
    <xf numFmtId="0" fontId="2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/>
    <xf numFmtId="0" fontId="2" fillId="5" borderId="0" applyNumberFormat="0" applyBorder="0" applyAlignment="0" applyProtection="0">
      <alignment vertical="center"/>
    </xf>
    <xf numFmtId="0" fontId="108" fillId="5" borderId="0" applyNumberFormat="0" applyBorder="0" applyAlignment="0" applyProtection="0"/>
    <xf numFmtId="0" fontId="2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/>
    <xf numFmtId="0" fontId="2" fillId="7" borderId="0" applyNumberFormat="0" applyBorder="0" applyAlignment="0" applyProtection="0">
      <alignment vertical="center"/>
    </xf>
    <xf numFmtId="0" fontId="108" fillId="7" borderId="0" applyNumberFormat="0" applyBorder="0" applyAlignment="0" applyProtection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108" fillId="9" borderId="0" applyNumberFormat="0" applyBorder="0" applyAlignment="0" applyProtection="0"/>
    <xf numFmtId="0" fontId="2" fillId="10" borderId="0" applyNumberFormat="0" applyBorder="0" applyAlignment="0" applyProtection="0">
      <alignment vertical="center"/>
    </xf>
    <xf numFmtId="0" fontId="108" fillId="10" borderId="0" applyNumberFormat="0" applyBorder="0" applyAlignment="0" applyProtection="0"/>
    <xf numFmtId="0" fontId="2" fillId="5" borderId="0" applyNumberFormat="0" applyBorder="0" applyAlignment="0" applyProtection="0">
      <alignment vertical="center"/>
    </xf>
    <xf numFmtId="0" fontId="108" fillId="5" borderId="0" applyNumberFormat="0" applyBorder="0" applyAlignment="0" applyProtection="0"/>
    <xf numFmtId="0" fontId="2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/>
    <xf numFmtId="0" fontId="2" fillId="11" borderId="0" applyNumberFormat="0" applyBorder="0" applyAlignment="0" applyProtection="0">
      <alignment vertical="center"/>
    </xf>
    <xf numFmtId="0" fontId="108" fillId="11" borderId="0" applyNumberFormat="0" applyBorder="0" applyAlignment="0" applyProtection="0"/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9" fillId="12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109" fillId="9" borderId="0" applyNumberFormat="0" applyBorder="0" applyAlignment="0" applyProtection="0"/>
    <xf numFmtId="0" fontId="8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/>
    <xf numFmtId="0" fontId="8" fillId="13" borderId="0" applyNumberFormat="0" applyBorder="0" applyAlignment="0" applyProtection="0">
      <alignment vertical="center"/>
    </xf>
    <xf numFmtId="0" fontId="109" fillId="13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109" fillId="14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109" fillId="15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3" fillId="0" borderId="0"/>
    <xf numFmtId="0" fontId="101" fillId="0" borderId="0" applyFont="0" applyFill="0" applyBorder="0" applyAlignment="0" applyProtection="0"/>
    <xf numFmtId="0" fontId="101" fillId="0" borderId="0" applyFont="0" applyFill="0" applyBorder="0" applyAlignment="0" applyProtection="0"/>
    <xf numFmtId="0" fontId="101" fillId="0" borderId="0" applyFont="0" applyFill="0" applyBorder="0" applyAlignment="0" applyProtection="0"/>
    <xf numFmtId="0" fontId="101" fillId="0" borderId="0" applyFont="0" applyFill="0" applyBorder="0" applyAlignment="0" applyProtection="0"/>
    <xf numFmtId="0" fontId="110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8" fillId="16" borderId="0" applyNumberFormat="0" applyBorder="0" applyAlignment="0" applyProtection="0">
      <alignment vertical="center"/>
    </xf>
    <xf numFmtId="0" fontId="112" fillId="66" borderId="0" applyNumberFormat="0" applyBorder="0" applyAlignment="0" applyProtection="0"/>
    <xf numFmtId="0" fontId="112" fillId="66" borderId="0" applyNumberFormat="0" applyBorder="0" applyAlignment="0" applyProtection="0"/>
    <xf numFmtId="0" fontId="113" fillId="67" borderId="0" applyNumberFormat="0" applyBorder="0" applyAlignment="0" applyProtection="0"/>
    <xf numFmtId="0" fontId="109" fillId="16" borderId="0" applyNumberFormat="0" applyBorder="0" applyAlignment="0" applyProtection="0"/>
    <xf numFmtId="0" fontId="109" fillId="16" borderId="0" applyNumberFormat="0" applyBorder="0" applyAlignment="0" applyProtection="0"/>
    <xf numFmtId="0" fontId="109" fillId="16" borderId="0" applyNumberFormat="0" applyBorder="0" applyAlignment="0" applyProtection="0"/>
    <xf numFmtId="0" fontId="109" fillId="16" borderId="0" applyNumberFormat="0" applyBorder="0" applyAlignment="0" applyProtection="0"/>
    <xf numFmtId="0" fontId="109" fillId="16" borderId="0" applyNumberFormat="0" applyBorder="0" applyAlignment="0" applyProtection="0"/>
    <xf numFmtId="0" fontId="109" fillId="16" borderId="0" applyNumberFormat="0" applyBorder="0" applyAlignment="0" applyProtection="0"/>
    <xf numFmtId="0" fontId="109" fillId="16" borderId="0" applyNumberFormat="0" applyBorder="0" applyAlignment="0" applyProtection="0"/>
    <xf numFmtId="0" fontId="109" fillId="16" borderId="0" applyNumberFormat="0" applyBorder="0" applyAlignment="0" applyProtection="0"/>
    <xf numFmtId="0" fontId="113" fillId="68" borderId="0" applyNumberFormat="0" applyBorder="0" applyAlignment="0" applyProtection="0"/>
    <xf numFmtId="0" fontId="8" fillId="17" borderId="0" applyNumberFormat="0" applyBorder="0" applyAlignment="0" applyProtection="0">
      <alignment vertical="center"/>
    </xf>
    <xf numFmtId="0" fontId="112" fillId="69" borderId="0" applyNumberFormat="0" applyBorder="0" applyAlignment="0" applyProtection="0"/>
    <xf numFmtId="0" fontId="112" fillId="70" borderId="0" applyNumberFormat="0" applyBorder="0" applyAlignment="0" applyProtection="0"/>
    <xf numFmtId="0" fontId="113" fillId="71" borderId="0" applyNumberFormat="0" applyBorder="0" applyAlignment="0" applyProtection="0"/>
    <xf numFmtId="0" fontId="109" fillId="17" borderId="0" applyNumberFormat="0" applyBorder="0" applyAlignment="0" applyProtection="0"/>
    <xf numFmtId="0" fontId="109" fillId="17" borderId="0" applyNumberFormat="0" applyBorder="0" applyAlignment="0" applyProtection="0"/>
    <xf numFmtId="0" fontId="109" fillId="17" borderId="0" applyNumberFormat="0" applyBorder="0" applyAlignment="0" applyProtection="0"/>
    <xf numFmtId="0" fontId="109" fillId="17" borderId="0" applyNumberFormat="0" applyBorder="0" applyAlignment="0" applyProtection="0"/>
    <xf numFmtId="0" fontId="109" fillId="17" borderId="0" applyNumberFormat="0" applyBorder="0" applyAlignment="0" applyProtection="0"/>
    <xf numFmtId="0" fontId="109" fillId="17" borderId="0" applyNumberFormat="0" applyBorder="0" applyAlignment="0" applyProtection="0"/>
    <xf numFmtId="0" fontId="109" fillId="17" borderId="0" applyNumberFormat="0" applyBorder="0" applyAlignment="0" applyProtection="0"/>
    <xf numFmtId="0" fontId="109" fillId="17" borderId="0" applyNumberFormat="0" applyBorder="0" applyAlignment="0" applyProtection="0"/>
    <xf numFmtId="0" fontId="113" fillId="72" borderId="0" applyNumberFormat="0" applyBorder="0" applyAlignment="0" applyProtection="0"/>
    <xf numFmtId="0" fontId="8" fillId="18" borderId="0" applyNumberFormat="0" applyBorder="0" applyAlignment="0" applyProtection="0">
      <alignment vertical="center"/>
    </xf>
    <xf numFmtId="0" fontId="112" fillId="69" borderId="0" applyNumberFormat="0" applyBorder="0" applyAlignment="0" applyProtection="0"/>
    <xf numFmtId="0" fontId="112" fillId="73" borderId="0" applyNumberFormat="0" applyBorder="0" applyAlignment="0" applyProtection="0"/>
    <xf numFmtId="0" fontId="113" fillId="70" borderId="0" applyNumberFormat="0" applyBorder="0" applyAlignment="0" applyProtection="0"/>
    <xf numFmtId="0" fontId="109" fillId="18" borderId="0" applyNumberFormat="0" applyBorder="0" applyAlignment="0" applyProtection="0"/>
    <xf numFmtId="0" fontId="109" fillId="18" borderId="0" applyNumberFormat="0" applyBorder="0" applyAlignment="0" applyProtection="0"/>
    <xf numFmtId="0" fontId="109" fillId="18" borderId="0" applyNumberFormat="0" applyBorder="0" applyAlignment="0" applyProtection="0"/>
    <xf numFmtId="0" fontId="109" fillId="18" borderId="0" applyNumberFormat="0" applyBorder="0" applyAlignment="0" applyProtection="0"/>
    <xf numFmtId="0" fontId="109" fillId="18" borderId="0" applyNumberFormat="0" applyBorder="0" applyAlignment="0" applyProtection="0"/>
    <xf numFmtId="0" fontId="109" fillId="18" borderId="0" applyNumberFormat="0" applyBorder="0" applyAlignment="0" applyProtection="0"/>
    <xf numFmtId="0" fontId="109" fillId="18" borderId="0" applyNumberFormat="0" applyBorder="0" applyAlignment="0" applyProtection="0"/>
    <xf numFmtId="0" fontId="109" fillId="18" borderId="0" applyNumberFormat="0" applyBorder="0" applyAlignment="0" applyProtection="0"/>
    <xf numFmtId="0" fontId="113" fillId="71" borderId="0" applyNumberFormat="0" applyBorder="0" applyAlignment="0" applyProtection="0"/>
    <xf numFmtId="0" fontId="8" fillId="13" borderId="0" applyNumberFormat="0" applyBorder="0" applyAlignment="0" applyProtection="0">
      <alignment vertical="center"/>
    </xf>
    <xf numFmtId="0" fontId="112" fillId="66" borderId="0" applyNumberFormat="0" applyBorder="0" applyAlignment="0" applyProtection="0"/>
    <xf numFmtId="0" fontId="112" fillId="70" borderId="0" applyNumberFormat="0" applyBorder="0" applyAlignment="0" applyProtection="0"/>
    <xf numFmtId="0" fontId="113" fillId="70" borderId="0" applyNumberFormat="0" applyBorder="0" applyAlignment="0" applyProtection="0"/>
    <xf numFmtId="0" fontId="109" fillId="13" borderId="0" applyNumberFormat="0" applyBorder="0" applyAlignment="0" applyProtection="0"/>
    <xf numFmtId="0" fontId="109" fillId="13" borderId="0" applyNumberFormat="0" applyBorder="0" applyAlignment="0" applyProtection="0"/>
    <xf numFmtId="0" fontId="109" fillId="13" borderId="0" applyNumberFormat="0" applyBorder="0" applyAlignment="0" applyProtection="0"/>
    <xf numFmtId="0" fontId="109" fillId="13" borderId="0" applyNumberFormat="0" applyBorder="0" applyAlignment="0" applyProtection="0"/>
    <xf numFmtId="0" fontId="109" fillId="13" borderId="0" applyNumberFormat="0" applyBorder="0" applyAlignment="0" applyProtection="0"/>
    <xf numFmtId="0" fontId="109" fillId="13" borderId="0" applyNumberFormat="0" applyBorder="0" applyAlignment="0" applyProtection="0"/>
    <xf numFmtId="0" fontId="109" fillId="13" borderId="0" applyNumberFormat="0" applyBorder="0" applyAlignment="0" applyProtection="0"/>
    <xf numFmtId="0" fontId="109" fillId="13" borderId="0" applyNumberFormat="0" applyBorder="0" applyAlignment="0" applyProtection="0"/>
    <xf numFmtId="0" fontId="113" fillId="68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112" fillId="74" borderId="0" applyNumberFormat="0" applyBorder="0" applyAlignment="0" applyProtection="0"/>
    <xf numFmtId="0" fontId="112" fillId="66" borderId="0" applyNumberFormat="0" applyBorder="0" applyAlignment="0" applyProtection="0"/>
    <xf numFmtId="0" fontId="113" fillId="67" borderId="0" applyNumberFormat="0" applyBorder="0" applyAlignment="0" applyProtection="0"/>
    <xf numFmtId="0" fontId="109" fillId="14" borderId="0" applyNumberFormat="0" applyBorder="0" applyAlignment="0" applyProtection="0"/>
    <xf numFmtId="0" fontId="109" fillId="14" borderId="0" applyNumberFormat="0" applyBorder="0" applyAlignment="0" applyProtection="0"/>
    <xf numFmtId="0" fontId="109" fillId="14" borderId="0" applyNumberFormat="0" applyBorder="0" applyAlignment="0" applyProtection="0"/>
    <xf numFmtId="0" fontId="109" fillId="14" borderId="0" applyNumberFormat="0" applyBorder="0" applyAlignment="0" applyProtection="0"/>
    <xf numFmtId="0" fontId="109" fillId="14" borderId="0" applyNumberFormat="0" applyBorder="0" applyAlignment="0" applyProtection="0"/>
    <xf numFmtId="0" fontId="109" fillId="14" borderId="0" applyNumberFormat="0" applyBorder="0" applyAlignment="0" applyProtection="0"/>
    <xf numFmtId="0" fontId="109" fillId="14" borderId="0" applyNumberFormat="0" applyBorder="0" applyAlignment="0" applyProtection="0"/>
    <xf numFmtId="0" fontId="109" fillId="14" borderId="0" applyNumberFormat="0" applyBorder="0" applyAlignment="0" applyProtection="0"/>
    <xf numFmtId="0" fontId="113" fillId="75" borderId="0" applyNumberFormat="0" applyBorder="0" applyAlignment="0" applyProtection="0"/>
    <xf numFmtId="0" fontId="8" fillId="19" borderId="0" applyNumberFormat="0" applyBorder="0" applyAlignment="0" applyProtection="0">
      <alignment vertical="center"/>
    </xf>
    <xf numFmtId="0" fontId="112" fillId="69" borderId="0" applyNumberFormat="0" applyBorder="0" applyAlignment="0" applyProtection="0"/>
    <xf numFmtId="0" fontId="112" fillId="76" borderId="0" applyNumberFormat="0" applyBorder="0" applyAlignment="0" applyProtection="0"/>
    <xf numFmtId="0" fontId="113" fillId="76" borderId="0" applyNumberFormat="0" applyBorder="0" applyAlignment="0" applyProtection="0"/>
    <xf numFmtId="0" fontId="109" fillId="19" borderId="0" applyNumberFormat="0" applyBorder="0" applyAlignment="0" applyProtection="0"/>
    <xf numFmtId="0" fontId="109" fillId="19" borderId="0" applyNumberFormat="0" applyBorder="0" applyAlignment="0" applyProtection="0"/>
    <xf numFmtId="0" fontId="109" fillId="19" borderId="0" applyNumberFormat="0" applyBorder="0" applyAlignment="0" applyProtection="0"/>
    <xf numFmtId="0" fontId="109" fillId="19" borderId="0" applyNumberFormat="0" applyBorder="0" applyAlignment="0" applyProtection="0"/>
    <xf numFmtId="0" fontId="109" fillId="19" borderId="0" applyNumberFormat="0" applyBorder="0" applyAlignment="0" applyProtection="0"/>
    <xf numFmtId="0" fontId="109" fillId="19" borderId="0" applyNumberFormat="0" applyBorder="0" applyAlignment="0" applyProtection="0"/>
    <xf numFmtId="0" fontId="109" fillId="19" borderId="0" applyNumberFormat="0" applyBorder="0" applyAlignment="0" applyProtection="0"/>
    <xf numFmtId="0" fontId="109" fillId="19" borderId="0" applyNumberFormat="0" applyBorder="0" applyAlignment="0" applyProtection="0"/>
    <xf numFmtId="0" fontId="113" fillId="77" borderId="0" applyNumberFormat="0" applyBorder="0" applyAlignment="0" applyProtection="0"/>
    <xf numFmtId="0" fontId="114" fillId="0" borderId="0" applyNumberFormat="0" applyFill="0" applyBorder="0" applyAlignment="0" applyProtection="0"/>
    <xf numFmtId="0" fontId="115" fillId="0" borderId="0" applyFont="0" applyFill="0" applyBorder="0" applyAlignment="0" applyProtection="0"/>
    <xf numFmtId="0" fontId="116" fillId="0" borderId="0" applyFont="0" applyFill="0" applyBorder="0" applyAlignment="0" applyProtection="0"/>
    <xf numFmtId="0" fontId="115" fillId="0" borderId="0" applyFont="0" applyFill="0" applyBorder="0" applyAlignment="0" applyProtection="0"/>
    <xf numFmtId="185" fontId="116" fillId="0" borderId="0" applyFont="0" applyFill="0" applyBorder="0" applyAlignment="0" applyProtection="0"/>
    <xf numFmtId="0" fontId="115" fillId="0" borderId="0" applyFont="0" applyFill="0" applyBorder="0" applyAlignment="0" applyProtection="0"/>
    <xf numFmtId="186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0" fontId="115" fillId="0" borderId="0" applyFont="0" applyFill="0" applyBorder="0" applyAlignment="0" applyProtection="0"/>
    <xf numFmtId="0" fontId="116" fillId="0" borderId="0" applyFont="0" applyFill="0" applyBorder="0" applyAlignment="0" applyProtection="0"/>
    <xf numFmtId="0" fontId="115" fillId="0" borderId="0" applyFont="0" applyFill="0" applyBorder="0" applyAlignment="0" applyProtection="0"/>
    <xf numFmtId="188" fontId="116" fillId="0" borderId="0" applyFont="0" applyFill="0" applyBorder="0" applyAlignment="0" applyProtection="0"/>
    <xf numFmtId="0" fontId="115" fillId="0" borderId="0" applyFont="0" applyFill="0" applyBorder="0" applyAlignment="0" applyProtection="0"/>
    <xf numFmtId="183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97" fillId="0" borderId="0"/>
    <xf numFmtId="190" fontId="4" fillId="0" borderId="0"/>
    <xf numFmtId="0" fontId="118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5" fillId="0" borderId="0" applyFont="0" applyFill="0" applyBorder="0" applyAlignment="0" applyProtection="0"/>
    <xf numFmtId="191" fontId="116" fillId="0" borderId="0" applyFont="0" applyFill="0" applyBorder="0" applyAlignment="0" applyProtection="0"/>
    <xf numFmtId="0" fontId="115" fillId="0" borderId="0" applyFont="0" applyFill="0" applyBorder="0" applyAlignment="0" applyProtection="0"/>
    <xf numFmtId="184" fontId="116" fillId="0" borderId="0" applyFont="0" applyFill="0" applyBorder="0" applyAlignment="0" applyProtection="0"/>
    <xf numFmtId="0" fontId="115" fillId="0" borderId="0" applyFont="0" applyFill="0" applyBorder="0" applyAlignment="0" applyProtection="0"/>
    <xf numFmtId="0" fontId="116" fillId="0" borderId="0" applyFont="0" applyFill="0" applyBorder="0" applyAlignment="0" applyProtection="0"/>
    <xf numFmtId="178" fontId="115" fillId="0" borderId="0" applyFont="0" applyFill="0" applyBorder="0" applyAlignment="0" applyProtection="0"/>
    <xf numFmtId="192" fontId="116" fillId="0" borderId="0" applyFont="0" applyFill="0" applyBorder="0" applyAlignment="0" applyProtection="0"/>
    <xf numFmtId="0" fontId="115" fillId="0" borderId="0" applyFont="0" applyFill="0" applyBorder="0" applyAlignment="0" applyProtection="0"/>
    <xf numFmtId="178" fontId="116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119" fillId="3" borderId="0" applyNumberFormat="0" applyBorder="0" applyAlignment="0" applyProtection="0"/>
    <xf numFmtId="0" fontId="120" fillId="0" borderId="0"/>
    <xf numFmtId="193" fontId="45" fillId="0" borderId="22" applyAlignment="0" applyProtection="0"/>
    <xf numFmtId="0" fontId="121" fillId="0" borderId="0"/>
    <xf numFmtId="0" fontId="115" fillId="0" borderId="0"/>
    <xf numFmtId="0" fontId="122" fillId="0" borderId="0"/>
    <xf numFmtId="0" fontId="121" fillId="0" borderId="0"/>
    <xf numFmtId="0" fontId="123" fillId="0" borderId="0"/>
    <xf numFmtId="0" fontId="124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116" fillId="0" borderId="0"/>
    <xf numFmtId="0" fontId="4" fillId="0" borderId="0"/>
    <xf numFmtId="194" fontId="6" fillId="0" borderId="0" applyFill="0" applyBorder="0" applyAlignment="0"/>
    <xf numFmtId="195" fontId="6" fillId="0" borderId="0" applyFill="0" applyBorder="0" applyAlignment="0"/>
    <xf numFmtId="196" fontId="6" fillId="0" borderId="0" applyFill="0" applyBorder="0" applyAlignment="0"/>
    <xf numFmtId="197" fontId="6" fillId="0" borderId="0" applyFill="0" applyBorder="0" applyAlignment="0"/>
    <xf numFmtId="198" fontId="6" fillId="0" borderId="0" applyFill="0" applyBorder="0" applyAlignment="0"/>
    <xf numFmtId="199" fontId="6" fillId="0" borderId="0" applyFill="0" applyBorder="0" applyAlignment="0"/>
    <xf numFmtId="194" fontId="6" fillId="0" borderId="0" applyFill="0" applyBorder="0" applyAlignment="0"/>
    <xf numFmtId="0" fontId="10" fillId="20" borderId="3" applyNumberFormat="0" applyAlignment="0" applyProtection="0">
      <alignment vertical="center"/>
    </xf>
    <xf numFmtId="0" fontId="125" fillId="20" borderId="3" applyNumberFormat="0" applyAlignment="0" applyProtection="0"/>
    <xf numFmtId="0" fontId="126" fillId="0" borderId="0"/>
    <xf numFmtId="0" fontId="14" fillId="23" borderId="5" applyNumberFormat="0" applyAlignment="0" applyProtection="0">
      <alignment vertical="center"/>
    </xf>
    <xf numFmtId="0" fontId="127" fillId="23" borderId="5" applyNumberFormat="0" applyAlignment="0" applyProtection="0"/>
    <xf numFmtId="0" fontId="128" fillId="78" borderId="47">
      <alignment horizontal="center" wrapText="1"/>
    </xf>
    <xf numFmtId="4" fontId="129" fillId="0" borderId="0">
      <protection locked="0"/>
    </xf>
    <xf numFmtId="200" fontId="4" fillId="0" borderId="0"/>
    <xf numFmtId="200" fontId="4" fillId="0" borderId="0"/>
    <xf numFmtId="200" fontId="4" fillId="0" borderId="0"/>
    <xf numFmtId="200" fontId="4" fillId="0" borderId="0"/>
    <xf numFmtId="200" fontId="4" fillId="0" borderId="0"/>
    <xf numFmtId="200" fontId="4" fillId="0" borderId="0"/>
    <xf numFmtId="200" fontId="4" fillId="0" borderId="0"/>
    <xf numFmtId="200" fontId="4" fillId="0" borderId="0"/>
    <xf numFmtId="0" fontId="6" fillId="0" borderId="45"/>
    <xf numFmtId="0" fontId="97" fillId="0" borderId="0" applyFont="0" applyFill="0" applyBorder="0" applyAlignment="0" applyProtection="0"/>
    <xf numFmtId="198" fontId="6" fillId="0" borderId="0" applyFont="0" applyFill="0" applyBorder="0" applyAlignment="0" applyProtection="0"/>
    <xf numFmtId="201" fontId="130" fillId="0" borderId="0"/>
    <xf numFmtId="202" fontId="103" fillId="0" borderId="0"/>
    <xf numFmtId="3" fontId="4" fillId="0" borderId="0" applyFont="0" applyFill="0" applyBorder="0" applyAlignment="0" applyProtection="0"/>
    <xf numFmtId="0" fontId="131" fillId="0" borderId="0" applyNumberFormat="0" applyAlignment="0">
      <alignment horizontal="left"/>
    </xf>
    <xf numFmtId="0" fontId="103" fillId="0" borderId="0" applyFont="0" applyFill="0" applyBorder="0" applyAlignment="0" applyProtection="0"/>
    <xf numFmtId="203" fontId="4" fillId="0" borderId="0">
      <protection locked="0"/>
    </xf>
    <xf numFmtId="0" fontId="97" fillId="0" borderId="0" applyFont="0" applyFill="0" applyBorder="0" applyAlignment="0" applyProtection="0"/>
    <xf numFmtId="194" fontId="6" fillId="0" borderId="0" applyFont="0" applyFill="0" applyBorder="0" applyAlignment="0" applyProtection="0"/>
    <xf numFmtId="204" fontId="129" fillId="0" borderId="0">
      <protection locked="0"/>
    </xf>
    <xf numFmtId="204" fontId="129" fillId="0" borderId="0">
      <protection locked="0"/>
    </xf>
    <xf numFmtId="204" fontId="129" fillId="0" borderId="0">
      <protection locked="0"/>
    </xf>
    <xf numFmtId="205" fontId="132" fillId="0" borderId="15" applyFill="0" applyBorder="0" applyAlignment="0"/>
    <xf numFmtId="206" fontId="26" fillId="0" borderId="0" applyFont="0" applyFill="0" applyBorder="0" applyAlignment="0" applyProtection="0"/>
    <xf numFmtId="0" fontId="130" fillId="0" borderId="0"/>
    <xf numFmtId="207" fontId="103" fillId="0" borderId="0"/>
    <xf numFmtId="208" fontId="4" fillId="0" borderId="0">
      <protection locked="0"/>
    </xf>
    <xf numFmtId="209" fontId="129" fillId="0" borderId="0">
      <protection locked="0"/>
    </xf>
    <xf numFmtId="14" fontId="133" fillId="0" borderId="0" applyFill="0" applyBorder="0" applyAlignment="0"/>
    <xf numFmtId="0" fontId="134" fillId="0" borderId="0" applyFont="0" applyFill="0" applyBorder="0" applyAlignment="0" applyProtection="0"/>
    <xf numFmtId="38" fontId="97" fillId="0" borderId="49">
      <alignment vertical="center"/>
    </xf>
    <xf numFmtId="0" fontId="135" fillId="0" borderId="0"/>
    <xf numFmtId="210" fontId="4" fillId="0" borderId="0" applyFont="0" applyFill="0" applyBorder="0" applyAlignment="0" applyProtection="0"/>
    <xf numFmtId="211" fontId="4" fillId="0" borderId="0" applyFont="0" applyFill="0" applyBorder="0" applyAlignment="0" applyProtection="0"/>
    <xf numFmtId="0" fontId="130" fillId="0" borderId="0"/>
    <xf numFmtId="212" fontId="103" fillId="0" borderId="0"/>
    <xf numFmtId="15" fontId="130" fillId="0" borderId="15" applyNumberFormat="0" applyBorder="0">
      <alignment vertical="center" wrapText="1"/>
    </xf>
    <xf numFmtId="0" fontId="136" fillId="79" borderId="0" applyNumberFormat="0" applyBorder="0" applyAlignment="0" applyProtection="0"/>
    <xf numFmtId="0" fontId="136" fillId="80" borderId="0" applyNumberFormat="0" applyBorder="0" applyAlignment="0" applyProtection="0"/>
    <xf numFmtId="0" fontId="136" fillId="81" borderId="0" applyNumberFormat="0" applyBorder="0" applyAlignment="0" applyProtection="0"/>
    <xf numFmtId="198" fontId="6" fillId="0" borderId="0" applyFill="0" applyBorder="0" applyAlignment="0"/>
    <xf numFmtId="194" fontId="6" fillId="0" borderId="0" applyFill="0" applyBorder="0" applyAlignment="0"/>
    <xf numFmtId="198" fontId="6" fillId="0" borderId="0" applyFill="0" applyBorder="0" applyAlignment="0"/>
    <xf numFmtId="199" fontId="6" fillId="0" borderId="0" applyFill="0" applyBorder="0" applyAlignment="0"/>
    <xf numFmtId="194" fontId="6" fillId="0" borderId="0" applyFill="0" applyBorder="0" applyAlignment="0"/>
    <xf numFmtId="0" fontId="137" fillId="0" borderId="0" applyNumberFormat="0" applyAlignment="0">
      <alignment horizontal="left"/>
    </xf>
    <xf numFmtId="0" fontId="13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/>
    <xf numFmtId="0" fontId="129" fillId="0" borderId="0">
      <protection locked="0"/>
    </xf>
    <xf numFmtId="0" fontId="129" fillId="0" borderId="0">
      <protection locked="0"/>
    </xf>
    <xf numFmtId="0" fontId="139" fillId="0" borderId="0">
      <protection locked="0"/>
    </xf>
    <xf numFmtId="0" fontId="129" fillId="0" borderId="0">
      <protection locked="0"/>
    </xf>
    <xf numFmtId="0" fontId="129" fillId="0" borderId="0">
      <protection locked="0"/>
    </xf>
    <xf numFmtId="0" fontId="129" fillId="0" borderId="0">
      <protection locked="0"/>
    </xf>
    <xf numFmtId="0" fontId="139" fillId="0" borderId="0">
      <protection locked="0"/>
    </xf>
    <xf numFmtId="213" fontId="129" fillId="0" borderId="0"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0" fontId="22" fillId="4" borderId="0" applyNumberFormat="0" applyBorder="0" applyAlignment="0" applyProtection="0">
      <alignment vertical="center"/>
    </xf>
    <xf numFmtId="0" fontId="141" fillId="4" borderId="0" applyNumberFormat="0" applyBorder="0" applyAlignment="0" applyProtection="0"/>
    <xf numFmtId="38" fontId="142" fillId="82" borderId="0" applyNumberFormat="0" applyBorder="0" applyAlignment="0" applyProtection="0"/>
    <xf numFmtId="0" fontId="143" fillId="0" borderId="0">
      <alignment horizontal="left"/>
    </xf>
    <xf numFmtId="0" fontId="144" fillId="0" borderId="0" applyAlignment="0">
      <alignment horizontal="right"/>
    </xf>
    <xf numFmtId="0" fontId="145" fillId="0" borderId="0">
      <alignment horizontal="left"/>
    </xf>
    <xf numFmtId="0" fontId="19" fillId="0" borderId="9" applyNumberFormat="0" applyFill="0" applyAlignment="0" applyProtection="0">
      <alignment vertical="center"/>
    </xf>
    <xf numFmtId="0" fontId="146" fillId="0" borderId="0" applyNumberFormat="0" applyFill="0" applyBorder="0" applyAlignment="0" applyProtection="0"/>
    <xf numFmtId="0" fontId="20" fillId="0" borderId="10" applyNumberFormat="0" applyFill="0" applyAlignment="0" applyProtection="0">
      <alignment vertical="center"/>
    </xf>
    <xf numFmtId="0" fontId="44" fillId="0" borderId="0" applyNumberFormat="0" applyFill="0" applyBorder="0" applyAlignment="0" applyProtection="0"/>
    <xf numFmtId="0" fontId="21" fillId="0" borderId="11" applyNumberFormat="0" applyFill="0" applyAlignment="0" applyProtection="0">
      <alignment vertical="center"/>
    </xf>
    <xf numFmtId="0" fontId="147" fillId="0" borderId="11" applyNumberFormat="0" applyFill="0" applyAlignment="0" applyProtection="0"/>
    <xf numFmtId="0" fontId="21" fillId="0" borderId="0" applyNumberFormat="0" applyFill="0" applyBorder="0" applyAlignment="0" applyProtection="0">
      <alignment vertical="center"/>
    </xf>
    <xf numFmtId="0" fontId="147" fillId="0" borderId="0" applyNumberFormat="0" applyFill="0" applyBorder="0" applyAlignment="0" applyProtection="0"/>
    <xf numFmtId="214" fontId="4" fillId="0" borderId="0">
      <protection locked="0"/>
    </xf>
    <xf numFmtId="215" fontId="148" fillId="0" borderId="0">
      <protection locked="0"/>
    </xf>
    <xf numFmtId="214" fontId="4" fillId="0" borderId="0">
      <protection locked="0"/>
    </xf>
    <xf numFmtId="215" fontId="148" fillId="0" borderId="0">
      <protection locked="0"/>
    </xf>
    <xf numFmtId="0" fontId="149" fillId="0" borderId="0" applyNumberFormat="0" applyFill="0" applyBorder="0" applyAlignment="0" applyProtection="0">
      <alignment vertical="top"/>
      <protection locked="0"/>
    </xf>
    <xf numFmtId="0" fontId="17" fillId="7" borderId="3" applyNumberFormat="0" applyAlignment="0" applyProtection="0">
      <alignment vertical="center"/>
    </xf>
    <xf numFmtId="10" fontId="142" fillId="78" borderId="15" applyNumberFormat="0" applyBorder="0" applyAlignment="0" applyProtection="0"/>
    <xf numFmtId="0" fontId="150" fillId="7" borderId="3" applyNumberFormat="0" applyAlignment="0" applyProtection="0"/>
    <xf numFmtId="0" fontId="150" fillId="7" borderId="3" applyNumberFormat="0" applyAlignment="0" applyProtection="0"/>
    <xf numFmtId="0" fontId="150" fillId="7" borderId="3" applyNumberFormat="0" applyAlignment="0" applyProtection="0"/>
    <xf numFmtId="0" fontId="150" fillId="7" borderId="3" applyNumberFormat="0" applyAlignment="0" applyProtection="0"/>
    <xf numFmtId="0" fontId="150" fillId="7" borderId="3" applyNumberFormat="0" applyAlignment="0" applyProtection="0"/>
    <xf numFmtId="0" fontId="150" fillId="7" borderId="3" applyNumberFormat="0" applyAlignment="0" applyProtection="0"/>
    <xf numFmtId="0" fontId="150" fillId="7" borderId="3" applyNumberFormat="0" applyAlignment="0" applyProtection="0"/>
    <xf numFmtId="0" fontId="150" fillId="7" borderId="3" applyNumberFormat="0" applyAlignment="0" applyProtection="0"/>
    <xf numFmtId="0" fontId="151" fillId="76" borderId="3" applyNumberFormat="0" applyAlignment="0" applyProtection="0"/>
    <xf numFmtId="0" fontId="105" fillId="0" borderId="0"/>
    <xf numFmtId="216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198" fontId="6" fillId="0" borderId="0" applyFill="0" applyBorder="0" applyAlignment="0"/>
    <xf numFmtId="194" fontId="6" fillId="0" borderId="0" applyFill="0" applyBorder="0" applyAlignment="0"/>
    <xf numFmtId="198" fontId="6" fillId="0" borderId="0" applyFill="0" applyBorder="0" applyAlignment="0"/>
    <xf numFmtId="199" fontId="6" fillId="0" borderId="0" applyFill="0" applyBorder="0" applyAlignment="0"/>
    <xf numFmtId="194" fontId="6" fillId="0" borderId="0" applyFill="0" applyBorder="0" applyAlignment="0"/>
    <xf numFmtId="0" fontId="15" fillId="0" borderId="7" applyNumberFormat="0" applyFill="0" applyAlignment="0" applyProtection="0">
      <alignment vertical="center"/>
    </xf>
    <xf numFmtId="0" fontId="152" fillId="0" borderId="7" applyNumberFormat="0" applyFill="0" applyAlignment="0" applyProtection="0"/>
    <xf numFmtId="0" fontId="153" fillId="0" borderId="15" applyFill="0" applyBorder="0" applyProtection="0">
      <alignment vertical="center"/>
    </xf>
    <xf numFmtId="38" fontId="97" fillId="0" borderId="0" applyFont="0" applyFill="0" applyBorder="0" applyAlignment="0" applyProtection="0"/>
    <xf numFmtId="218" fontId="4" fillId="0" borderId="0" applyFont="0" applyFill="0" applyBorder="0" applyAlignment="0" applyProtection="0"/>
    <xf numFmtId="40" fontId="97" fillId="0" borderId="0" applyFont="0" applyFill="0" applyBorder="0" applyAlignment="0" applyProtection="0"/>
    <xf numFmtId="0" fontId="154" fillId="0" borderId="50"/>
    <xf numFmtId="219" fontId="155" fillId="0" borderId="0" applyFont="0" applyFill="0" applyBorder="0" applyAlignment="0" applyProtection="0"/>
    <xf numFmtId="220" fontId="15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2" fillId="22" borderId="0" applyNumberFormat="0" applyBorder="0" applyAlignment="0" applyProtection="0">
      <alignment vertical="center"/>
    </xf>
    <xf numFmtId="0" fontId="156" fillId="22" borderId="0" applyNumberFormat="0" applyBorder="0" applyAlignment="0" applyProtection="0"/>
    <xf numFmtId="0" fontId="157" fillId="0" borderId="0">
      <alignment horizontal="left"/>
    </xf>
    <xf numFmtId="0" fontId="158" fillId="0" borderId="0" applyNumberFormat="0" applyFill="0" applyBorder="0" applyAlignment="0" applyProtection="0"/>
    <xf numFmtId="37" fontId="159" fillId="0" borderId="0"/>
    <xf numFmtId="221" fontId="117" fillId="0" borderId="0"/>
    <xf numFmtId="211" fontId="6" fillId="0" borderId="0"/>
    <xf numFmtId="222" fontId="43" fillId="0" borderId="0"/>
    <xf numFmtId="0" fontId="160" fillId="0" borderId="0"/>
    <xf numFmtId="0" fontId="160" fillId="0" borderId="0"/>
    <xf numFmtId="0" fontId="160" fillId="0" borderId="0"/>
    <xf numFmtId="0" fontId="160" fillId="0" borderId="0"/>
    <xf numFmtId="0" fontId="160" fillId="0" borderId="0"/>
    <xf numFmtId="0" fontId="160" fillId="0" borderId="0"/>
    <xf numFmtId="0" fontId="160" fillId="0" borderId="0"/>
    <xf numFmtId="0" fontId="43" fillId="0" borderId="0"/>
    <xf numFmtId="0" fontId="108" fillId="0" borderId="0"/>
    <xf numFmtId="0" fontId="2" fillId="21" borderId="4" applyNumberFormat="0" applyFont="0" applyAlignment="0" applyProtection="0">
      <alignment vertical="center"/>
    </xf>
    <xf numFmtId="0" fontId="4" fillId="21" borderId="4" applyNumberFormat="0" applyFont="0" applyAlignment="0" applyProtection="0"/>
    <xf numFmtId="0" fontId="6" fillId="21" borderId="4" applyNumberFormat="0" applyFont="0" applyAlignment="0" applyProtection="0">
      <alignment vertical="center"/>
    </xf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23" fillId="20" borderId="12" applyNumberFormat="0" applyAlignment="0" applyProtection="0">
      <alignment vertical="center"/>
    </xf>
    <xf numFmtId="0" fontId="161" fillId="20" borderId="12" applyNumberFormat="0" applyAlignment="0" applyProtection="0"/>
    <xf numFmtId="223" fontId="4" fillId="0" borderId="0">
      <protection locked="0"/>
    </xf>
    <xf numFmtId="197" fontId="6" fillId="0" borderId="0" applyFont="0" applyFill="0" applyBorder="0" applyAlignment="0" applyProtection="0"/>
    <xf numFmtId="224" fontId="6" fillId="0" borderId="0" applyFont="0" applyFill="0" applyBorder="0" applyAlignment="0" applyProtection="0"/>
    <xf numFmtId="10" fontId="4" fillId="0" borderId="0" applyFont="0" applyFill="0" applyBorder="0" applyAlignment="0" applyProtection="0"/>
    <xf numFmtId="225" fontId="129" fillId="0" borderId="0">
      <protection locked="0"/>
    </xf>
    <xf numFmtId="225" fontId="129" fillId="0" borderId="0">
      <protection locked="0"/>
    </xf>
    <xf numFmtId="225" fontId="129" fillId="0" borderId="0">
      <protection locked="0"/>
    </xf>
    <xf numFmtId="226" fontId="6" fillId="0" borderId="0" applyFont="0" applyFill="0" applyBorder="0" applyAlignment="0" applyProtection="0"/>
    <xf numFmtId="198" fontId="6" fillId="0" borderId="0" applyFill="0" applyBorder="0" applyAlignment="0"/>
    <xf numFmtId="194" fontId="6" fillId="0" borderId="0" applyFill="0" applyBorder="0" applyAlignment="0"/>
    <xf numFmtId="198" fontId="6" fillId="0" borderId="0" applyFill="0" applyBorder="0" applyAlignment="0"/>
    <xf numFmtId="199" fontId="6" fillId="0" borderId="0" applyFill="0" applyBorder="0" applyAlignment="0"/>
    <xf numFmtId="194" fontId="6" fillId="0" borderId="0" applyFill="0" applyBorder="0" applyAlignment="0"/>
    <xf numFmtId="3" fontId="162" fillId="0" borderId="0" applyFill="0" applyBorder="0" applyProtection="0">
      <alignment horizontal="right"/>
    </xf>
    <xf numFmtId="9" fontId="163" fillId="0" borderId="0" applyFont="0" applyFill="0" applyProtection="0"/>
    <xf numFmtId="0" fontId="164" fillId="0" borderId="51" applyNumberFormat="0" applyBorder="0" applyAlignment="0"/>
    <xf numFmtId="37" fontId="6" fillId="0" borderId="0" applyFont="0" applyFill="0" applyBorder="0" applyAlignment="0" applyProtection="0"/>
    <xf numFmtId="227" fontId="165" fillId="0" borderId="0">
      <alignment horizontal="left"/>
    </xf>
    <xf numFmtId="0" fontId="166" fillId="0" borderId="15" applyProtection="0">
      <alignment vertical="center"/>
    </xf>
    <xf numFmtId="30" fontId="167" fillId="0" borderId="0" applyNumberFormat="0" applyFill="0" applyBorder="0" applyAlignment="0" applyProtection="0">
      <alignment horizontal="left"/>
    </xf>
    <xf numFmtId="0" fontId="168" fillId="83" borderId="14" applyNumberFormat="0" applyFont="0" applyBorder="0" applyAlignment="0"/>
    <xf numFmtId="0" fontId="169" fillId="0" borderId="0" applyNumberFormat="0" applyFill="0" applyBorder="0" applyAlignment="0" applyProtection="0"/>
    <xf numFmtId="0" fontId="170" fillId="0" borderId="0" applyAlignment="0">
      <alignment horizontal="left"/>
    </xf>
    <xf numFmtId="227" fontId="171" fillId="0" borderId="0" applyAlignment="0"/>
    <xf numFmtId="0" fontId="163" fillId="0" borderId="0"/>
    <xf numFmtId="220" fontId="155" fillId="0" borderId="0">
      <alignment horizontal="center"/>
    </xf>
    <xf numFmtId="0" fontId="154" fillId="0" borderId="0"/>
    <xf numFmtId="40" fontId="172" fillId="0" borderId="0" applyBorder="0">
      <alignment horizontal="right"/>
    </xf>
    <xf numFmtId="0" fontId="162" fillId="0" borderId="0"/>
    <xf numFmtId="49" fontId="133" fillId="0" borderId="0" applyFill="0" applyBorder="0" applyAlignment="0"/>
    <xf numFmtId="226" fontId="6" fillId="0" borderId="0" applyFill="0" applyBorder="0" applyAlignment="0"/>
    <xf numFmtId="228" fontId="6" fillId="0" borderId="0" applyFill="0" applyBorder="0" applyAlignment="0"/>
    <xf numFmtId="0" fontId="18" fillId="0" borderId="0" applyNumberFormat="0" applyFill="0" applyBorder="0" applyAlignment="0" applyProtection="0">
      <alignment vertical="center"/>
    </xf>
    <xf numFmtId="0" fontId="173" fillId="0" borderId="0" applyFill="0" applyBorder="0" applyProtection="0">
      <alignment horizontal="centerContinuous" vertical="center"/>
    </xf>
    <xf numFmtId="0" fontId="99" fillId="24" borderId="0" applyFill="0" applyBorder="0" applyProtection="0">
      <alignment horizontal="center" vertical="center"/>
    </xf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6" fillId="0" borderId="8" applyNumberFormat="0" applyFill="0" applyAlignment="0" applyProtection="0">
      <alignment vertical="center"/>
    </xf>
    <xf numFmtId="214" fontId="4" fillId="0" borderId="52">
      <protection locked="0"/>
    </xf>
    <xf numFmtId="0" fontId="16" fillId="0" borderId="8" applyNumberFormat="0" applyFill="0" applyAlignment="0" applyProtection="0">
      <alignment vertical="center"/>
    </xf>
    <xf numFmtId="215" fontId="129" fillId="0" borderId="52">
      <protection locked="0"/>
    </xf>
    <xf numFmtId="0" fontId="16" fillId="0" borderId="8" applyNumberFormat="0" applyFill="0" applyAlignment="0" applyProtection="0">
      <alignment vertical="center"/>
    </xf>
    <xf numFmtId="229" fontId="6" fillId="0" borderId="0" applyFont="0" applyFill="0" applyBorder="0" applyAlignment="0" applyProtection="0"/>
    <xf numFmtId="230" fontId="6" fillId="0" borderId="0" applyFont="0" applyFill="0" applyBorder="0" applyAlignment="0" applyProtection="0"/>
    <xf numFmtId="231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3" fontId="175" fillId="0" borderId="0" applyFont="0" applyFill="0" applyBorder="0" applyAlignment="0" applyProtection="0"/>
    <xf numFmtId="234" fontId="17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76" fillId="0" borderId="0" applyNumberFormat="0" applyFill="0" applyBorder="0" applyAlignment="0" applyProtection="0"/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8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38" fontId="9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3" applyNumberFormat="0" applyAlignment="0" applyProtection="0">
      <alignment vertical="center"/>
    </xf>
    <xf numFmtId="0" fontId="10" fillId="20" borderId="3" applyNumberFormat="0" applyAlignment="0" applyProtection="0">
      <alignment vertical="center"/>
    </xf>
    <xf numFmtId="0" fontId="10" fillId="20" borderId="3" applyNumberFormat="0" applyAlignment="0" applyProtection="0">
      <alignment vertical="center"/>
    </xf>
    <xf numFmtId="0" fontId="10" fillId="20" borderId="3" applyNumberFormat="0" applyAlignment="0" applyProtection="0">
      <alignment vertical="center"/>
    </xf>
    <xf numFmtId="0" fontId="10" fillId="20" borderId="3" applyNumberFormat="0" applyAlignment="0" applyProtection="0">
      <alignment vertical="center"/>
    </xf>
    <xf numFmtId="0" fontId="10" fillId="20" borderId="3" applyNumberFormat="0" applyAlignment="0" applyProtection="0">
      <alignment vertical="center"/>
    </xf>
    <xf numFmtId="0" fontId="10" fillId="20" borderId="3" applyNumberFormat="0" applyAlignment="0" applyProtection="0">
      <alignment vertical="center"/>
    </xf>
    <xf numFmtId="0" fontId="10" fillId="20" borderId="3" applyNumberFormat="0" applyAlignment="0" applyProtection="0">
      <alignment vertical="center"/>
    </xf>
    <xf numFmtId="0" fontId="10" fillId="20" borderId="3" applyNumberFormat="0" applyAlignment="0" applyProtection="0">
      <alignment vertical="center"/>
    </xf>
    <xf numFmtId="0" fontId="10" fillId="20" borderId="3" applyNumberFormat="0" applyAlignment="0" applyProtection="0">
      <alignment vertical="center"/>
    </xf>
    <xf numFmtId="0" fontId="177" fillId="86" borderId="3" applyNumberFormat="0" applyAlignment="0" applyProtection="0">
      <alignment vertical="center"/>
    </xf>
    <xf numFmtId="0" fontId="10" fillId="20" borderId="3" applyNumberFormat="0" applyAlignment="0" applyProtection="0">
      <alignment vertical="center"/>
    </xf>
    <xf numFmtId="0" fontId="10" fillId="20" borderId="3" applyNumberFormat="0" applyAlignment="0" applyProtection="0">
      <alignment vertical="center"/>
    </xf>
    <xf numFmtId="0" fontId="10" fillId="20" borderId="3" applyNumberFormat="0" applyAlignment="0" applyProtection="0">
      <alignment vertical="center"/>
    </xf>
    <xf numFmtId="0" fontId="10" fillId="20" borderId="3" applyNumberFormat="0" applyAlignment="0" applyProtection="0">
      <alignment vertical="center"/>
    </xf>
    <xf numFmtId="0" fontId="10" fillId="20" borderId="3" applyNumberFormat="0" applyAlignment="0" applyProtection="0">
      <alignment vertical="center"/>
    </xf>
    <xf numFmtId="0" fontId="10" fillId="20" borderId="3" applyNumberFormat="0" applyAlignment="0" applyProtection="0">
      <alignment vertical="center"/>
    </xf>
    <xf numFmtId="0" fontId="10" fillId="20" borderId="3" applyNumberFormat="0" applyAlignment="0" applyProtection="0">
      <alignment vertical="center"/>
    </xf>
    <xf numFmtId="0" fontId="10" fillId="20" borderId="3" applyNumberFormat="0" applyAlignment="0" applyProtection="0">
      <alignment vertical="center"/>
    </xf>
    <xf numFmtId="2" fontId="46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78" fillId="0" borderId="0" applyNumberFormat="0" applyFont="0" applyAlignment="0">
      <alignment horizontal="center" vertical="center"/>
    </xf>
    <xf numFmtId="227" fontId="179" fillId="0" borderId="0"/>
    <xf numFmtId="227" fontId="179" fillId="0" borderId="0"/>
    <xf numFmtId="227" fontId="179" fillId="0" borderId="0"/>
    <xf numFmtId="227" fontId="179" fillId="0" borderId="0"/>
    <xf numFmtId="227" fontId="179" fillId="0" borderId="0"/>
    <xf numFmtId="227" fontId="179" fillId="0" borderId="0"/>
    <xf numFmtId="227" fontId="179" fillId="0" borderId="0"/>
    <xf numFmtId="227" fontId="179" fillId="0" borderId="0"/>
    <xf numFmtId="227" fontId="179" fillId="0" borderId="0"/>
    <xf numFmtId="227" fontId="179" fillId="0" borderId="0"/>
    <xf numFmtId="227" fontId="179" fillId="0" borderId="0"/>
    <xf numFmtId="38" fontId="155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6" fillId="0" borderId="0" applyFont="0" applyFill="0" applyBorder="0" applyAlignment="0" applyProtection="0"/>
    <xf numFmtId="0" fontId="180" fillId="0" borderId="53">
      <alignment vertical="center"/>
    </xf>
    <xf numFmtId="0" fontId="46" fillId="0" borderId="0" applyFont="0" applyFill="0" applyBorder="0" applyAlignment="0" applyProtection="0"/>
    <xf numFmtId="0" fontId="181" fillId="0" borderId="0" applyNumberFormat="0" applyFill="0" applyBorder="0" applyAlignment="0" applyProtection="0">
      <alignment vertical="top"/>
      <protection locked="0"/>
    </xf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2" fillId="21" borderId="4" applyNumberFormat="0" applyFont="0" applyAlignment="0" applyProtection="0">
      <alignment vertical="center"/>
    </xf>
    <xf numFmtId="0" fontId="6" fillId="21" borderId="4" applyNumberFormat="0" applyFont="0" applyAlignment="0" applyProtection="0">
      <alignment vertical="center"/>
    </xf>
    <xf numFmtId="0" fontId="6" fillId="21" borderId="4" applyNumberFormat="0" applyFont="0" applyAlignment="0" applyProtection="0">
      <alignment vertical="center"/>
    </xf>
    <xf numFmtId="0" fontId="6" fillId="21" borderId="4" applyNumberFormat="0" applyFont="0" applyAlignment="0" applyProtection="0">
      <alignment vertical="center"/>
    </xf>
    <xf numFmtId="0" fontId="2" fillId="21" borderId="4" applyNumberFormat="0" applyFont="0" applyAlignment="0" applyProtection="0">
      <alignment vertical="center"/>
    </xf>
    <xf numFmtId="0" fontId="6" fillId="21" borderId="4" applyNumberFormat="0" applyFont="0" applyAlignment="0" applyProtection="0">
      <alignment vertical="center"/>
    </xf>
    <xf numFmtId="0" fontId="2" fillId="21" borderId="4" applyNumberFormat="0" applyFont="0" applyAlignment="0" applyProtection="0">
      <alignment vertical="center"/>
    </xf>
    <xf numFmtId="0" fontId="2" fillId="21" borderId="4" applyNumberFormat="0" applyFont="0" applyAlignment="0" applyProtection="0">
      <alignment vertical="center"/>
    </xf>
    <xf numFmtId="0" fontId="2" fillId="21" borderId="4" applyNumberFormat="0" applyFont="0" applyAlignment="0" applyProtection="0">
      <alignment vertical="center"/>
    </xf>
    <xf numFmtId="0" fontId="2" fillId="21" borderId="4" applyNumberFormat="0" applyFont="0" applyAlignment="0" applyProtection="0">
      <alignment vertical="center"/>
    </xf>
    <xf numFmtId="0" fontId="2" fillId="21" borderId="4" applyNumberFormat="0" applyFont="0" applyAlignment="0" applyProtection="0">
      <alignment vertical="center"/>
    </xf>
    <xf numFmtId="0" fontId="2" fillId="21" borderId="4" applyNumberFormat="0" applyFont="0" applyAlignment="0" applyProtection="0">
      <alignment vertical="center"/>
    </xf>
    <xf numFmtId="0" fontId="2" fillId="21" borderId="4" applyNumberFormat="0" applyFont="0" applyAlignment="0" applyProtection="0">
      <alignment vertical="center"/>
    </xf>
    <xf numFmtId="0" fontId="43" fillId="21" borderId="4" applyNumberFormat="0" applyFont="0" applyAlignment="0" applyProtection="0">
      <alignment vertical="center"/>
    </xf>
    <xf numFmtId="0" fontId="2" fillId="21" borderId="4" applyNumberFormat="0" applyFont="0" applyAlignment="0" applyProtection="0">
      <alignment vertical="center"/>
    </xf>
    <xf numFmtId="0" fontId="2" fillId="21" borderId="4" applyNumberFormat="0" applyFont="0" applyAlignment="0" applyProtection="0">
      <alignment vertical="center"/>
    </xf>
    <xf numFmtId="0" fontId="2" fillId="21" borderId="4" applyNumberFormat="0" applyFont="0" applyAlignment="0" applyProtection="0">
      <alignment vertical="center"/>
    </xf>
    <xf numFmtId="0" fontId="2" fillId="21" borderId="4" applyNumberFormat="0" applyFont="0" applyAlignment="0" applyProtection="0">
      <alignment vertical="center"/>
    </xf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9" fontId="155" fillId="24" borderId="0" applyFill="0" applyBorder="0" applyProtection="0">
      <alignment horizontal="right"/>
    </xf>
    <xf numFmtId="10" fontId="155" fillId="0" borderId="0" applyFill="0" applyBorder="0" applyProtection="0">
      <alignment horizontal="right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58" fillId="5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 applyBorder="0" applyAlignment="0" applyProtection="0">
      <alignment vertical="center"/>
    </xf>
    <xf numFmtId="0" fontId="183" fillId="0" borderId="0"/>
    <xf numFmtId="0" fontId="184" fillId="0" borderId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3" borderId="5" applyNumberFormat="0" applyAlignment="0" applyProtection="0">
      <alignment vertical="center"/>
    </xf>
    <xf numFmtId="0" fontId="14" fillId="23" borderId="5" applyNumberFormat="0" applyAlignment="0" applyProtection="0">
      <alignment vertical="center"/>
    </xf>
    <xf numFmtId="0" fontId="14" fillId="23" borderId="5" applyNumberFormat="0" applyAlignment="0" applyProtection="0">
      <alignment vertical="center"/>
    </xf>
    <xf numFmtId="0" fontId="14" fillId="23" borderId="5" applyNumberFormat="0" applyAlignment="0" applyProtection="0">
      <alignment vertical="center"/>
    </xf>
    <xf numFmtId="0" fontId="14" fillId="23" borderId="5" applyNumberFormat="0" applyAlignment="0" applyProtection="0">
      <alignment vertical="center"/>
    </xf>
    <xf numFmtId="0" fontId="14" fillId="23" borderId="5" applyNumberFormat="0" applyAlignment="0" applyProtection="0">
      <alignment vertical="center"/>
    </xf>
    <xf numFmtId="0" fontId="14" fillId="23" borderId="5" applyNumberFormat="0" applyAlignment="0" applyProtection="0">
      <alignment vertical="center"/>
    </xf>
    <xf numFmtId="0" fontId="14" fillId="23" borderId="5" applyNumberFormat="0" applyAlignment="0" applyProtection="0">
      <alignment vertical="center"/>
    </xf>
    <xf numFmtId="0" fontId="14" fillId="23" borderId="5" applyNumberFormat="0" applyAlignment="0" applyProtection="0">
      <alignment vertical="center"/>
    </xf>
    <xf numFmtId="0" fontId="14" fillId="23" borderId="5" applyNumberFormat="0" applyAlignment="0" applyProtection="0">
      <alignment vertical="center"/>
    </xf>
    <xf numFmtId="0" fontId="14" fillId="23" borderId="5" applyNumberFormat="0" applyAlignment="0" applyProtection="0">
      <alignment vertical="center"/>
    </xf>
    <xf numFmtId="0" fontId="14" fillId="23" borderId="5" applyNumberFormat="0" applyAlignment="0" applyProtection="0">
      <alignment vertical="center"/>
    </xf>
    <xf numFmtId="0" fontId="14" fillId="23" borderId="5" applyNumberFormat="0" applyAlignment="0" applyProtection="0">
      <alignment vertical="center"/>
    </xf>
    <xf numFmtId="0" fontId="14" fillId="23" borderId="5" applyNumberFormat="0" applyAlignment="0" applyProtection="0">
      <alignment vertical="center"/>
    </xf>
    <xf numFmtId="0" fontId="14" fillId="23" borderId="5" applyNumberFormat="0" applyAlignment="0" applyProtection="0">
      <alignment vertical="center"/>
    </xf>
    <xf numFmtId="0" fontId="14" fillId="23" borderId="5" applyNumberFormat="0" applyAlignment="0" applyProtection="0">
      <alignment vertical="center"/>
    </xf>
    <xf numFmtId="0" fontId="14" fillId="23" borderId="5" applyNumberFormat="0" applyAlignment="0" applyProtection="0">
      <alignment vertical="center"/>
    </xf>
    <xf numFmtId="0" fontId="14" fillId="23" borderId="5" applyNumberFormat="0" applyAlignment="0" applyProtection="0">
      <alignment vertical="center"/>
    </xf>
    <xf numFmtId="2" fontId="185" fillId="0" borderId="24"/>
    <xf numFmtId="0" fontId="186" fillId="0" borderId="15" applyFont="0" applyFill="0" applyBorder="0" applyAlignment="0" applyProtection="0"/>
    <xf numFmtId="0" fontId="187" fillId="0" borderId="0">
      <alignment vertical="center"/>
    </xf>
    <xf numFmtId="0" fontId="188" fillId="0" borderId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235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235" fontId="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235" fontId="6" fillId="0" borderId="0" applyFont="0" applyFill="0" applyBorder="0" applyAlignment="0" applyProtection="0"/>
    <xf numFmtId="41" fontId="53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89" fillId="0" borderId="0" applyFont="0" applyFill="0" applyBorder="0" applyAlignment="0" applyProtection="0">
      <alignment vertical="center"/>
    </xf>
    <xf numFmtId="235" fontId="6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89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236" fontId="4" fillId="0" borderId="0" applyFont="0" applyFill="0" applyBorder="0" applyAlignment="0" applyProtection="0"/>
    <xf numFmtId="0" fontId="4" fillId="0" borderId="0"/>
    <xf numFmtId="0" fontId="43" fillId="0" borderId="0"/>
    <xf numFmtId="0" fontId="24" fillId="0" borderId="0"/>
    <xf numFmtId="0" fontId="24" fillId="0" borderId="0"/>
    <xf numFmtId="0" fontId="4" fillId="0" borderId="0"/>
    <xf numFmtId="0" fontId="43" fillId="0" borderId="0"/>
    <xf numFmtId="0" fontId="43" fillId="0" borderId="0"/>
    <xf numFmtId="0" fontId="24" fillId="0" borderId="0"/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0" borderId="54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90" fillId="0" borderId="0" applyNumberFormat="0" applyFill="0" applyBorder="0" applyAlignment="0" applyProtection="0">
      <alignment vertical="top"/>
      <protection locked="0"/>
    </xf>
    <xf numFmtId="237" fontId="191" fillId="0" borderId="0" applyFont="0" applyFill="0" applyBorder="0" applyAlignment="0" applyProtection="0"/>
    <xf numFmtId="0" fontId="101" fillId="0" borderId="0" applyFont="0" applyFill="0" applyBorder="0" applyAlignment="0" applyProtection="0"/>
    <xf numFmtId="0" fontId="192" fillId="0" borderId="0"/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55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3" fillId="0" borderId="0">
      <alignment horizontal="center" vertical="center"/>
    </xf>
    <xf numFmtId="0" fontId="4" fillId="0" borderId="0"/>
    <xf numFmtId="0" fontId="194" fillId="0" borderId="2"/>
    <xf numFmtId="0" fontId="17" fillId="7" borderId="3" applyNumberFormat="0" applyAlignment="0" applyProtection="0">
      <alignment vertical="center"/>
    </xf>
    <xf numFmtId="0" fontId="17" fillId="7" borderId="3" applyNumberFormat="0" applyAlignment="0" applyProtection="0">
      <alignment vertical="center"/>
    </xf>
    <xf numFmtId="0" fontId="17" fillId="7" borderId="3" applyNumberFormat="0" applyAlignment="0" applyProtection="0">
      <alignment vertical="center"/>
    </xf>
    <xf numFmtId="0" fontId="17" fillId="7" borderId="3" applyNumberFormat="0" applyAlignment="0" applyProtection="0">
      <alignment vertical="center"/>
    </xf>
    <xf numFmtId="0" fontId="17" fillId="7" borderId="3" applyNumberFormat="0" applyAlignment="0" applyProtection="0">
      <alignment vertical="center"/>
    </xf>
    <xf numFmtId="0" fontId="17" fillId="7" borderId="3" applyNumberFormat="0" applyAlignment="0" applyProtection="0">
      <alignment vertical="center"/>
    </xf>
    <xf numFmtId="0" fontId="17" fillId="7" borderId="3" applyNumberFormat="0" applyAlignment="0" applyProtection="0">
      <alignment vertical="center"/>
    </xf>
    <xf numFmtId="0" fontId="17" fillId="7" borderId="3" applyNumberFormat="0" applyAlignment="0" applyProtection="0">
      <alignment vertical="center"/>
    </xf>
    <xf numFmtId="0" fontId="17" fillId="7" borderId="3" applyNumberFormat="0" applyAlignment="0" applyProtection="0">
      <alignment vertical="center"/>
    </xf>
    <xf numFmtId="0" fontId="17" fillId="7" borderId="3" applyNumberFormat="0" applyAlignment="0" applyProtection="0">
      <alignment vertical="center"/>
    </xf>
    <xf numFmtId="0" fontId="17" fillId="22" borderId="3" applyNumberFormat="0" applyAlignment="0" applyProtection="0">
      <alignment vertical="center"/>
    </xf>
    <xf numFmtId="0" fontId="17" fillId="7" borderId="3" applyNumberFormat="0" applyAlignment="0" applyProtection="0">
      <alignment vertical="center"/>
    </xf>
    <xf numFmtId="0" fontId="17" fillId="7" borderId="3" applyNumberFormat="0" applyAlignment="0" applyProtection="0">
      <alignment vertical="center"/>
    </xf>
    <xf numFmtId="0" fontId="17" fillId="7" borderId="3" applyNumberFormat="0" applyAlignment="0" applyProtection="0">
      <alignment vertical="center"/>
    </xf>
    <xf numFmtId="0" fontId="17" fillId="7" borderId="3" applyNumberFormat="0" applyAlignment="0" applyProtection="0">
      <alignment vertical="center"/>
    </xf>
    <xf numFmtId="0" fontId="17" fillId="7" borderId="3" applyNumberFormat="0" applyAlignment="0" applyProtection="0">
      <alignment vertical="center"/>
    </xf>
    <xf numFmtId="0" fontId="17" fillId="7" borderId="3" applyNumberFormat="0" applyAlignment="0" applyProtection="0">
      <alignment vertical="center"/>
    </xf>
    <xf numFmtId="0" fontId="17" fillId="7" borderId="3" applyNumberFormat="0" applyAlignment="0" applyProtection="0">
      <alignment vertical="center"/>
    </xf>
    <xf numFmtId="0" fontId="17" fillId="7" borderId="3" applyNumberFormat="0" applyAlignment="0" applyProtection="0">
      <alignment vertical="center"/>
    </xf>
    <xf numFmtId="0" fontId="195" fillId="0" borderId="0"/>
    <xf numFmtId="4" fontId="46" fillId="0" borderId="0" applyFont="0" applyFill="0" applyBorder="0" applyAlignment="0" applyProtection="0"/>
    <xf numFmtId="4" fontId="6" fillId="0" borderId="0">
      <protection locked="0"/>
    </xf>
    <xf numFmtId="0" fontId="12" fillId="22" borderId="0" applyBorder="0" applyAlignment="0" applyProtection="0">
      <alignment vertical="center"/>
    </xf>
    <xf numFmtId="0" fontId="11" fillId="3" borderId="0" applyBorder="0" applyAlignment="0" applyProtection="0">
      <alignment vertical="center"/>
    </xf>
    <xf numFmtId="0" fontId="22" fillId="4" borderId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6" fillId="0" borderId="56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43" fillId="0" borderId="0">
      <alignment vertical="center"/>
    </xf>
    <xf numFmtId="0" fontId="197" fillId="0" borderId="0">
      <alignment horizontal="centerContinuous"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98" fillId="0" borderId="57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99" fillId="0" borderId="58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3" fillId="0" borderId="15">
      <alignment horizontal="distributed" vertical="center"/>
    </xf>
    <xf numFmtId="0" fontId="43" fillId="0" borderId="21">
      <alignment horizontal="distributed" vertical="top"/>
    </xf>
    <xf numFmtId="0" fontId="43" fillId="0" borderId="20">
      <alignment horizontal="distributed"/>
    </xf>
    <xf numFmtId="238" fontId="27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3" fillId="0" borderId="0"/>
    <xf numFmtId="0" fontId="101" fillId="0" borderId="0"/>
    <xf numFmtId="0" fontId="23" fillId="20" borderId="12" applyNumberFormat="0" applyAlignment="0" applyProtection="0">
      <alignment vertical="center"/>
    </xf>
    <xf numFmtId="0" fontId="23" fillId="20" borderId="12" applyNumberFormat="0" applyAlignment="0" applyProtection="0">
      <alignment vertical="center"/>
    </xf>
    <xf numFmtId="0" fontId="23" fillId="20" borderId="12" applyNumberFormat="0" applyAlignment="0" applyProtection="0">
      <alignment vertical="center"/>
    </xf>
    <xf numFmtId="0" fontId="23" fillId="20" borderId="12" applyNumberFormat="0" applyAlignment="0" applyProtection="0">
      <alignment vertical="center"/>
    </xf>
    <xf numFmtId="0" fontId="23" fillId="20" borderId="12" applyNumberFormat="0" applyAlignment="0" applyProtection="0">
      <alignment vertical="center"/>
    </xf>
    <xf numFmtId="0" fontId="23" fillId="20" borderId="12" applyNumberFormat="0" applyAlignment="0" applyProtection="0">
      <alignment vertical="center"/>
    </xf>
    <xf numFmtId="0" fontId="23" fillId="20" borderId="12" applyNumberFormat="0" applyAlignment="0" applyProtection="0">
      <alignment vertical="center"/>
    </xf>
    <xf numFmtId="0" fontId="23" fillId="20" borderId="12" applyNumberFormat="0" applyAlignment="0" applyProtection="0">
      <alignment vertical="center"/>
    </xf>
    <xf numFmtId="0" fontId="23" fillId="20" borderId="12" applyNumberFormat="0" applyAlignment="0" applyProtection="0">
      <alignment vertical="center"/>
    </xf>
    <xf numFmtId="0" fontId="23" fillId="20" borderId="12" applyNumberFormat="0" applyAlignment="0" applyProtection="0">
      <alignment vertical="center"/>
    </xf>
    <xf numFmtId="0" fontId="23" fillId="86" borderId="12" applyNumberFormat="0" applyAlignment="0" applyProtection="0">
      <alignment vertical="center"/>
    </xf>
    <xf numFmtId="0" fontId="23" fillId="20" borderId="12" applyNumberFormat="0" applyAlignment="0" applyProtection="0">
      <alignment vertical="center"/>
    </xf>
    <xf numFmtId="0" fontId="23" fillId="20" borderId="12" applyNumberFormat="0" applyAlignment="0" applyProtection="0">
      <alignment vertical="center"/>
    </xf>
    <xf numFmtId="0" fontId="23" fillId="20" borderId="12" applyNumberFormat="0" applyAlignment="0" applyProtection="0">
      <alignment vertical="center"/>
    </xf>
    <xf numFmtId="0" fontId="23" fillId="20" borderId="12" applyNumberFormat="0" applyAlignment="0" applyProtection="0">
      <alignment vertical="center"/>
    </xf>
    <xf numFmtId="0" fontId="23" fillId="20" borderId="12" applyNumberFormat="0" applyAlignment="0" applyProtection="0">
      <alignment vertical="center"/>
    </xf>
    <xf numFmtId="0" fontId="23" fillId="20" borderId="12" applyNumberFormat="0" applyAlignment="0" applyProtection="0">
      <alignment vertical="center"/>
    </xf>
    <xf numFmtId="0" fontId="23" fillId="20" borderId="12" applyNumberFormat="0" applyAlignment="0" applyProtection="0">
      <alignment vertical="center"/>
    </xf>
    <xf numFmtId="0" fontId="23" fillId="20" borderId="12" applyNumberFormat="0" applyAlignment="0" applyProtection="0">
      <alignment vertical="center"/>
    </xf>
    <xf numFmtId="239" fontId="200" fillId="0" borderId="0" applyFont="0" applyFill="0" applyBorder="0" applyAlignment="0" applyProtection="0"/>
    <xf numFmtId="240" fontId="27" fillId="24" borderId="0" applyFill="0" applyBorder="0" applyProtection="0">
      <alignment horizontal="right"/>
    </xf>
    <xf numFmtId="0" fontId="99" fillId="0" borderId="0"/>
    <xf numFmtId="0" fontId="43" fillId="0" borderId="0" applyFont="0" applyFill="0" applyBorder="0" applyAlignment="0" applyProtection="0"/>
    <xf numFmtId="241" fontId="4" fillId="0" borderId="0" applyFont="0" applyFill="0" applyBorder="0" applyAlignment="0" applyProtection="0"/>
    <xf numFmtId="42" fontId="6" fillId="0" borderId="0" applyFont="0" applyFill="0" applyBorder="0" applyAlignment="0" applyProtection="0"/>
    <xf numFmtId="2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242" fontId="6" fillId="0" borderId="0" applyFont="0" applyFill="0" applyBorder="0" applyAlignment="0" applyProtection="0"/>
    <xf numFmtId="42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243" fontId="189" fillId="0" borderId="0" applyFont="0" applyFill="0" applyBorder="0" applyAlignment="0" applyProtection="0">
      <alignment vertical="center"/>
    </xf>
    <xf numFmtId="242" fontId="6" fillId="0" borderId="0" applyFont="0" applyFill="0" applyBorder="0" applyAlignment="0" applyProtection="0"/>
    <xf numFmtId="2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244" fontId="6" fillId="0" borderId="0" applyFont="0" applyFill="0" applyBorder="0" applyAlignment="0" applyProtection="0"/>
    <xf numFmtId="244" fontId="6" fillId="0" borderId="0" applyFont="0" applyFill="0" applyBorder="0" applyAlignment="0" applyProtection="0"/>
    <xf numFmtId="244" fontId="6" fillId="0" borderId="0" applyFont="0" applyFill="0" applyBorder="0" applyAlignment="0" applyProtection="0"/>
    <xf numFmtId="244" fontId="6" fillId="0" borderId="0" applyFont="0" applyFill="0" applyBorder="0" applyAlignment="0" applyProtection="0"/>
    <xf numFmtId="245" fontId="4" fillId="0" borderId="0" applyFont="0" applyFill="0" applyBorder="0" applyAlignment="0" applyProtection="0"/>
    <xf numFmtId="246" fontId="191" fillId="0" borderId="0" applyFont="0" applyFill="0" applyBorder="0" applyAlignment="0" applyProtection="0"/>
    <xf numFmtId="0" fontId="101" fillId="0" borderId="0" applyFont="0" applyFill="0" applyBorder="0" applyAlignment="0" applyProtection="0"/>
    <xf numFmtId="10" fontId="46" fillId="0" borderId="0" applyFont="0" applyFill="0" applyBorder="0" applyAlignment="0" applyProtection="0"/>
    <xf numFmtId="0" fontId="98" fillId="0" borderId="20">
      <alignment horizontal="distributed"/>
    </xf>
    <xf numFmtId="0" fontId="98" fillId="0" borderId="59">
      <alignment horizontal="distributed" vertical="center"/>
    </xf>
    <xf numFmtId="0" fontId="98" fillId="0" borderId="60">
      <alignment horizontal="distributed" vertical="top"/>
    </xf>
    <xf numFmtId="0" fontId="4" fillId="0" borderId="0" applyNumberFormat="0" applyFont="0" applyFill="0" applyBorder="0" applyAlignment="0" applyProtection="0"/>
    <xf numFmtId="0" fontId="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" fillId="0" borderId="0"/>
    <xf numFmtId="0" fontId="6" fillId="0" borderId="0"/>
    <xf numFmtId="0" fontId="4" fillId="0" borderId="0" applyNumberFormat="0" applyFont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 applyNumberFormat="0" applyFont="0" applyFill="0" applyBorder="0" applyAlignment="0" applyProtection="0"/>
    <xf numFmtId="0" fontId="3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 applyNumberFormat="0" applyFont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" fillId="0" borderId="0" applyNumberFormat="0" applyFont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" fillId="0" borderId="0" applyNumberFormat="0" applyFont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" fillId="0" borderId="0" applyNumberFormat="0" applyFont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" fillId="0" borderId="0" applyNumberFormat="0" applyFont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" fillId="0" borderId="0" applyNumberFormat="0" applyFont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" fillId="0" borderId="0"/>
    <xf numFmtId="0" fontId="6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6" fillId="0" borderId="0"/>
    <xf numFmtId="0" fontId="37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 applyNumberFormat="0" applyFont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" fillId="0" borderId="0" applyNumberFormat="0" applyFont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" fillId="0" borderId="0" applyNumberFormat="0" applyFont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" fillId="0" borderId="0" applyNumberFormat="0" applyFont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" fillId="0" borderId="0" applyNumberFormat="0" applyFont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" fillId="0" borderId="0" applyNumberFormat="0" applyFont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" fillId="0" borderId="0" applyNumberFormat="0" applyFont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" fillId="0" borderId="0" applyNumberFormat="0" applyFont="0" applyFill="0" applyBorder="0" applyAlignment="0" applyProtection="0"/>
    <xf numFmtId="0" fontId="31" fillId="0" borderId="0">
      <alignment vertical="center"/>
    </xf>
    <xf numFmtId="0" fontId="4" fillId="0" borderId="0" applyNumberFormat="0" applyFont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3" fillId="0" borderId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" fillId="0" borderId="0" applyNumberFormat="0" applyFont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" fillId="0" borderId="0" applyNumberFormat="0" applyFont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0" fillId="0" borderId="0">
      <alignment vertical="center"/>
    </xf>
    <xf numFmtId="0" fontId="2" fillId="0" borderId="0">
      <alignment vertical="center"/>
    </xf>
    <xf numFmtId="0" fontId="16" fillId="0" borderId="0"/>
    <xf numFmtId="0" fontId="31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0" fillId="0" borderId="0">
      <alignment vertical="center"/>
    </xf>
    <xf numFmtId="0" fontId="6" fillId="0" borderId="0"/>
    <xf numFmtId="0" fontId="6" fillId="0" borderId="0"/>
    <xf numFmtId="0" fontId="2" fillId="0" borderId="0">
      <alignment vertical="center"/>
    </xf>
    <xf numFmtId="0" fontId="53" fillId="0" borderId="0">
      <alignment vertical="center"/>
    </xf>
    <xf numFmtId="0" fontId="2" fillId="0" borderId="0">
      <alignment vertical="center"/>
    </xf>
    <xf numFmtId="0" fontId="6" fillId="0" borderId="0"/>
    <xf numFmtId="0" fontId="2" fillId="0" borderId="0">
      <alignment vertical="center"/>
    </xf>
    <xf numFmtId="0" fontId="6" fillId="0" borderId="0"/>
    <xf numFmtId="0" fontId="2" fillId="0" borderId="0">
      <alignment vertical="center"/>
    </xf>
    <xf numFmtId="0" fontId="6" fillId="0" borderId="0"/>
    <xf numFmtId="0" fontId="2" fillId="0" borderId="0">
      <alignment vertical="center"/>
    </xf>
    <xf numFmtId="0" fontId="6" fillId="0" borderId="0"/>
    <xf numFmtId="0" fontId="2" fillId="0" borderId="0">
      <alignment vertical="center"/>
    </xf>
    <xf numFmtId="0" fontId="53" fillId="0" borderId="0">
      <alignment vertical="center"/>
    </xf>
    <xf numFmtId="0" fontId="6" fillId="0" borderId="0"/>
    <xf numFmtId="0" fontId="6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" fillId="0" borderId="0"/>
    <xf numFmtId="0" fontId="6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4" fillId="0" borderId="0" applyNumberFormat="0" applyFont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" fillId="0" borderId="0" applyNumberFormat="0" applyFont="0" applyFill="0" applyBorder="0" applyAlignment="0" applyProtection="0"/>
    <xf numFmtId="0" fontId="31" fillId="0" borderId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1" fillId="0" borderId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3" fillId="0" borderId="0"/>
    <xf numFmtId="247" fontId="201" fillId="0" borderId="29"/>
    <xf numFmtId="0" fontId="46" fillId="0" borderId="13" applyNumberFormat="0" applyFont="0" applyFill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01" fillId="0" borderId="0" applyFont="0" applyFill="0" applyBorder="0" applyAlignment="0" applyProtection="0"/>
    <xf numFmtId="184" fontId="101" fillId="0" borderId="0" applyFont="0" applyFill="0" applyBorder="0" applyAlignment="0" applyProtection="0"/>
    <xf numFmtId="180" fontId="6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5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3" fillId="0" borderId="0">
      <alignment vertical="center"/>
    </xf>
    <xf numFmtId="0" fontId="4" fillId="0" borderId="0"/>
    <xf numFmtId="0" fontId="4" fillId="0" borderId="0"/>
    <xf numFmtId="0" fontId="53" fillId="0" borderId="0">
      <alignment vertical="center"/>
    </xf>
    <xf numFmtId="0" fontId="53" fillId="0" borderId="0">
      <alignment vertical="center"/>
    </xf>
    <xf numFmtId="0" fontId="4" fillId="0" borderId="0"/>
    <xf numFmtId="0" fontId="4" fillId="0" borderId="0"/>
    <xf numFmtId="0" fontId="4" fillId="0" borderId="0"/>
    <xf numFmtId="0" fontId="53" fillId="0" borderId="0">
      <alignment vertical="center"/>
    </xf>
    <xf numFmtId="0" fontId="53" fillId="0" borderId="0">
      <alignment vertical="center"/>
    </xf>
    <xf numFmtId="0" fontId="6" fillId="0" borderId="0"/>
    <xf numFmtId="0" fontId="6" fillId="0" borderId="0"/>
    <xf numFmtId="0" fontId="4" fillId="0" borderId="0"/>
    <xf numFmtId="0" fontId="53" fillId="0" borderId="0">
      <alignment vertical="center"/>
    </xf>
    <xf numFmtId="0" fontId="53" fillId="0" borderId="0">
      <alignment vertical="center"/>
    </xf>
    <xf numFmtId="0" fontId="4" fillId="0" borderId="0"/>
    <xf numFmtId="0" fontId="4" fillId="0" borderId="0"/>
    <xf numFmtId="0" fontId="4" fillId="0" borderId="0"/>
    <xf numFmtId="0" fontId="53" fillId="0" borderId="0">
      <alignment vertical="center"/>
    </xf>
    <xf numFmtId="0" fontId="53" fillId="0" borderId="0">
      <alignment vertical="center"/>
    </xf>
    <xf numFmtId="0" fontId="4" fillId="0" borderId="0"/>
    <xf numFmtId="0" fontId="4" fillId="0" borderId="0"/>
    <xf numFmtId="0" fontId="4" fillId="0" borderId="0"/>
    <xf numFmtId="0" fontId="53" fillId="0" borderId="0">
      <alignment vertical="center"/>
    </xf>
    <xf numFmtId="0" fontId="4" fillId="0" borderId="0"/>
    <xf numFmtId="0" fontId="53" fillId="0" borderId="0">
      <alignment vertical="center"/>
    </xf>
    <xf numFmtId="0" fontId="4" fillId="0" borderId="0"/>
    <xf numFmtId="0" fontId="53" fillId="0" borderId="0">
      <alignment vertical="center"/>
    </xf>
    <xf numFmtId="0" fontId="4" fillId="0" borderId="0"/>
    <xf numFmtId="0" fontId="4" fillId="0" borderId="0"/>
    <xf numFmtId="0" fontId="2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0" fontId="31" fillId="0" borderId="0">
      <alignment vertical="center"/>
    </xf>
    <xf numFmtId="0" fontId="26" fillId="0" borderId="0"/>
    <xf numFmtId="0" fontId="2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6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6" fillId="0" borderId="0"/>
    <xf numFmtId="0" fontId="26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1" fillId="0" borderId="0">
      <alignment vertical="center"/>
    </xf>
  </cellStyleXfs>
  <cellXfs count="236">
    <xf numFmtId="0" fontId="0" fillId="0" borderId="0" xfId="0">
      <alignment vertical="center"/>
    </xf>
    <xf numFmtId="0" fontId="35" fillId="24" borderId="0" xfId="908" applyFont="1" applyFill="1" applyAlignment="1">
      <alignment vertical="center"/>
    </xf>
    <xf numFmtId="0" fontId="34" fillId="0" borderId="0" xfId="908" applyFont="1"/>
    <xf numFmtId="0" fontId="34" fillId="24" borderId="0" xfId="908" applyFont="1" applyFill="1" applyAlignment="1">
      <alignment horizontal="center"/>
    </xf>
    <xf numFmtId="0" fontId="34" fillId="24" borderId="0" xfId="908" applyFont="1" applyFill="1" applyAlignment="1">
      <alignment horizontal="left" indent="1"/>
    </xf>
    <xf numFmtId="0" fontId="34" fillId="0" borderId="0" xfId="908" applyFont="1" applyAlignment="1">
      <alignment vertical="center"/>
    </xf>
    <xf numFmtId="0" fontId="34" fillId="0" borderId="0" xfId="908" applyFont="1" applyAlignment="1">
      <alignment horizontal="center"/>
    </xf>
    <xf numFmtId="0" fontId="34" fillId="0" borderId="0" xfId="908" applyFont="1" applyAlignment="1">
      <alignment horizontal="left" indent="1"/>
    </xf>
    <xf numFmtId="0" fontId="4" fillId="24" borderId="0" xfId="936" applyFont="1" applyFill="1"/>
    <xf numFmtId="0" fontId="28" fillId="0" borderId="0" xfId="936" applyFont="1"/>
    <xf numFmtId="49" fontId="4" fillId="24" borderId="0" xfId="936" applyNumberFormat="1" applyFont="1" applyFill="1"/>
    <xf numFmtId="0" fontId="38" fillId="24" borderId="0" xfId="936" applyFont="1" applyFill="1" applyAlignment="1">
      <alignment vertical="center"/>
    </xf>
    <xf numFmtId="0" fontId="4" fillId="24" borderId="0" xfId="671" applyFont="1" applyFill="1" applyAlignment="1"/>
    <xf numFmtId="0" fontId="39" fillId="24" borderId="0" xfId="671" applyFont="1" applyFill="1">
      <alignment vertical="center"/>
    </xf>
    <xf numFmtId="0" fontId="40" fillId="24" borderId="0" xfId="936" applyFont="1" applyFill="1"/>
    <xf numFmtId="0" fontId="41" fillId="24" borderId="0" xfId="936" applyFont="1" applyFill="1" applyAlignment="1">
      <alignment vertical="center"/>
    </xf>
    <xf numFmtId="0" fontId="41" fillId="24" borderId="0" xfId="936" applyFont="1" applyFill="1" applyAlignment="1">
      <alignment horizontal="center" vertical="center"/>
    </xf>
    <xf numFmtId="0" fontId="70" fillId="0" borderId="0" xfId="0" applyFont="1">
      <alignment vertical="center"/>
    </xf>
    <xf numFmtId="49" fontId="71" fillId="27" borderId="17" xfId="0" applyNumberFormat="1" applyFont="1" applyFill="1" applyBorder="1" applyAlignment="1">
      <alignment horizontal="left" vertical="center" wrapText="1"/>
    </xf>
    <xf numFmtId="49" fontId="71" fillId="27" borderId="0" xfId="0" applyNumberFormat="1" applyFont="1" applyFill="1" applyAlignment="1">
      <alignment horizontal="left" vertical="center" wrapText="1"/>
    </xf>
    <xf numFmtId="0" fontId="72" fillId="27" borderId="18" xfId="0" applyFont="1" applyFill="1" applyBorder="1" applyAlignment="1">
      <alignment horizontal="right" vertical="center"/>
    </xf>
    <xf numFmtId="0" fontId="72" fillId="27" borderId="19" xfId="0" applyFont="1" applyFill="1" applyBorder="1" applyAlignment="1">
      <alignment horizontal="right" vertical="center"/>
    </xf>
    <xf numFmtId="0" fontId="72" fillId="27" borderId="15" xfId="0" applyFont="1" applyFill="1" applyBorder="1" applyAlignment="1">
      <alignment horizontal="center" vertical="center" shrinkToFit="1"/>
    </xf>
    <xf numFmtId="0" fontId="72" fillId="26" borderId="15" xfId="0" applyFont="1" applyFill="1" applyBorder="1" applyAlignment="1">
      <alignment horizontal="center" vertical="center" wrapText="1"/>
    </xf>
    <xf numFmtId="0" fontId="73" fillId="0" borderId="0" xfId="0" applyFont="1">
      <alignment vertical="center"/>
    </xf>
    <xf numFmtId="0" fontId="73" fillId="0" borderId="0" xfId="0" applyFont="1" applyAlignment="1">
      <alignment horizontal="center" vertical="center"/>
    </xf>
    <xf numFmtId="0" fontId="74" fillId="0" borderId="0" xfId="0" applyFont="1">
      <alignment vertical="center"/>
    </xf>
    <xf numFmtId="0" fontId="75" fillId="0" borderId="0" xfId="0" applyFont="1">
      <alignment vertical="center"/>
    </xf>
    <xf numFmtId="0" fontId="72" fillId="0" borderId="0" xfId="0" applyFont="1">
      <alignment vertical="center"/>
    </xf>
    <xf numFmtId="0" fontId="70" fillId="27" borderId="22" xfId="0" applyFont="1" applyFill="1" applyBorder="1">
      <alignment vertical="center"/>
    </xf>
    <xf numFmtId="49" fontId="71" fillId="27" borderId="22" xfId="0" applyNumberFormat="1" applyFont="1" applyFill="1" applyBorder="1" applyAlignment="1">
      <alignment horizontal="left" vertical="center" wrapText="1"/>
    </xf>
    <xf numFmtId="0" fontId="70" fillId="27" borderId="0" xfId="0" applyFont="1" applyFill="1">
      <alignment vertical="center"/>
    </xf>
    <xf numFmtId="0" fontId="70" fillId="27" borderId="23" xfId="0" applyFont="1" applyFill="1" applyBorder="1">
      <alignment vertical="center"/>
    </xf>
    <xf numFmtId="0" fontId="71" fillId="27" borderId="23" xfId="0" applyFont="1" applyFill="1" applyBorder="1">
      <alignment vertical="center"/>
    </xf>
    <xf numFmtId="0" fontId="72" fillId="27" borderId="24" xfId="0" applyFont="1" applyFill="1" applyBorder="1" applyAlignment="1">
      <alignment horizontal="right" vertical="center"/>
    </xf>
    <xf numFmtId="0" fontId="70" fillId="0" borderId="15" xfId="0" applyFont="1" applyBorder="1" applyAlignment="1">
      <alignment vertical="center" wrapText="1"/>
    </xf>
    <xf numFmtId="0" fontId="70" fillId="0" borderId="15" xfId="1465" applyFont="1" applyBorder="1" applyAlignment="1">
      <alignment horizontal="center" vertical="center" wrapText="1"/>
    </xf>
    <xf numFmtId="0" fontId="70" fillId="0" borderId="14" xfId="0" applyFont="1" applyBorder="1" applyAlignment="1">
      <alignment vertical="center" wrapText="1"/>
    </xf>
    <xf numFmtId="0" fontId="71" fillId="0" borderId="0" xfId="0" applyFont="1">
      <alignment vertical="center"/>
    </xf>
    <xf numFmtId="49" fontId="72" fillId="26" borderId="14" xfId="0" applyNumberFormat="1" applyFont="1" applyFill="1" applyBorder="1">
      <alignment vertical="center"/>
    </xf>
    <xf numFmtId="49" fontId="72" fillId="26" borderId="2" xfId="0" applyNumberFormat="1" applyFont="1" applyFill="1" applyBorder="1" applyAlignment="1">
      <alignment horizontal="center" vertical="center"/>
    </xf>
    <xf numFmtId="49" fontId="72" fillId="26" borderId="2" xfId="0" applyNumberFormat="1" applyFont="1" applyFill="1" applyBorder="1">
      <alignment vertical="center"/>
    </xf>
    <xf numFmtId="49" fontId="72" fillId="26" borderId="24" xfId="0" applyNumberFormat="1" applyFont="1" applyFill="1" applyBorder="1">
      <alignment vertical="center"/>
    </xf>
    <xf numFmtId="9" fontId="72" fillId="26" borderId="15" xfId="0" applyNumberFormat="1" applyFont="1" applyFill="1" applyBorder="1" applyAlignment="1">
      <alignment horizontal="center" vertical="center"/>
    </xf>
    <xf numFmtId="0" fontId="77" fillId="0" borderId="0" xfId="0" applyFont="1">
      <alignment vertical="center"/>
    </xf>
    <xf numFmtId="0" fontId="71" fillId="28" borderId="25" xfId="0" applyFont="1" applyFill="1" applyBorder="1" applyAlignment="1">
      <alignment horizontal="left" vertical="center"/>
    </xf>
    <xf numFmtId="0" fontId="71" fillId="28" borderId="25" xfId="0" applyFont="1" applyFill="1" applyBorder="1" applyAlignment="1"/>
    <xf numFmtId="0" fontId="71" fillId="28" borderId="0" xfId="0" applyFont="1" applyFill="1" applyAlignment="1">
      <alignment horizontal="left" vertical="center"/>
    </xf>
    <xf numFmtId="0" fontId="71" fillId="0" borderId="15" xfId="0" applyFont="1" applyBorder="1" applyAlignment="1">
      <alignment horizontal="center" vertical="center" wrapText="1"/>
    </xf>
    <xf numFmtId="0" fontId="70" fillId="0" borderId="15" xfId="1494" applyFont="1" applyBorder="1" applyAlignment="1">
      <alignment horizontal="center" vertical="center" wrapText="1"/>
    </xf>
    <xf numFmtId="49" fontId="72" fillId="26" borderId="15" xfId="0" quotePrefix="1" applyNumberFormat="1" applyFont="1" applyFill="1" applyBorder="1" applyAlignment="1">
      <alignment horizontal="center" vertical="center"/>
    </xf>
    <xf numFmtId="0" fontId="72" fillId="26" borderId="15" xfId="0" applyFont="1" applyFill="1" applyBorder="1" applyAlignment="1">
      <alignment horizontal="center"/>
    </xf>
    <xf numFmtId="0" fontId="71" fillId="28" borderId="26" xfId="0" applyFont="1" applyFill="1" applyBorder="1" applyAlignment="1">
      <alignment horizontal="left" vertical="center"/>
    </xf>
    <xf numFmtId="49" fontId="72" fillId="26" borderId="15" xfId="0" applyNumberFormat="1" applyFont="1" applyFill="1" applyBorder="1" applyAlignment="1">
      <alignment horizontal="center" vertical="center"/>
    </xf>
    <xf numFmtId="9" fontId="72" fillId="26" borderId="15" xfId="0" applyNumberFormat="1" applyFont="1" applyFill="1" applyBorder="1" applyAlignment="1">
      <alignment horizontal="center"/>
    </xf>
    <xf numFmtId="0" fontId="71" fillId="28" borderId="27" xfId="0" applyFont="1" applyFill="1" applyBorder="1" applyAlignment="1">
      <alignment horizontal="left" vertical="center"/>
    </xf>
    <xf numFmtId="0" fontId="71" fillId="28" borderId="6" xfId="0" applyFont="1" applyFill="1" applyBorder="1" applyAlignment="1">
      <alignment horizontal="left" vertical="center"/>
    </xf>
    <xf numFmtId="0" fontId="71" fillId="28" borderId="6" xfId="0" applyFont="1" applyFill="1" applyBorder="1" applyAlignment="1"/>
    <xf numFmtId="0" fontId="71" fillId="28" borderId="28" xfId="0" applyFont="1" applyFill="1" applyBorder="1" applyAlignment="1"/>
    <xf numFmtId="0" fontId="71" fillId="28" borderId="26" xfId="0" applyFont="1" applyFill="1" applyBorder="1" applyAlignment="1"/>
    <xf numFmtId="0" fontId="77" fillId="26" borderId="20" xfId="0" applyFont="1" applyFill="1" applyBorder="1" applyAlignment="1">
      <alignment horizontal="center" vertical="center" wrapText="1"/>
    </xf>
    <xf numFmtId="0" fontId="77" fillId="26" borderId="15" xfId="0" applyFont="1" applyFill="1" applyBorder="1" applyAlignment="1">
      <alignment horizontal="center" vertical="center" wrapText="1"/>
    </xf>
    <xf numFmtId="177" fontId="71" fillId="24" borderId="22" xfId="0" applyNumberFormat="1" applyFont="1" applyFill="1" applyBorder="1" applyAlignment="1">
      <alignment horizontal="center" vertical="center" wrapText="1"/>
    </xf>
    <xf numFmtId="0" fontId="72" fillId="26" borderId="21" xfId="0" applyFont="1" applyFill="1" applyBorder="1" applyAlignment="1">
      <alignment horizontal="center" vertical="center" wrapText="1"/>
    </xf>
    <xf numFmtId="176" fontId="72" fillId="26" borderId="16" xfId="0" applyNumberFormat="1" applyFont="1" applyFill="1" applyBorder="1" applyAlignment="1">
      <alignment horizontal="center" vertical="center"/>
    </xf>
    <xf numFmtId="9" fontId="72" fillId="26" borderId="16" xfId="0" applyNumberFormat="1" applyFont="1" applyFill="1" applyBorder="1" applyAlignment="1">
      <alignment horizontal="center" vertical="center"/>
    </xf>
    <xf numFmtId="0" fontId="71" fillId="28" borderId="27" xfId="0" applyFont="1" applyFill="1" applyBorder="1" applyAlignment="1"/>
    <xf numFmtId="177" fontId="70" fillId="0" borderId="0" xfId="0" applyNumberFormat="1" applyFont="1" applyAlignment="1">
      <alignment horizontal="center" vertical="center"/>
    </xf>
    <xf numFmtId="177" fontId="71" fillId="24" borderId="15" xfId="908" applyNumberFormat="1" applyFont="1" applyFill="1" applyBorder="1" applyAlignment="1">
      <alignment horizontal="center" vertical="center"/>
    </xf>
    <xf numFmtId="177" fontId="71" fillId="24" borderId="15" xfId="0" applyNumberFormat="1" applyFont="1" applyFill="1" applyBorder="1" applyAlignment="1">
      <alignment horizontal="center" vertical="center" wrapText="1"/>
    </xf>
    <xf numFmtId="0" fontId="73" fillId="0" borderId="0" xfId="0" applyFont="1" applyAlignment="1">
      <alignment vertical="center" wrapText="1"/>
    </xf>
    <xf numFmtId="0" fontId="75" fillId="0" borderId="0" xfId="0" applyFont="1" applyAlignment="1">
      <alignment horizontal="center" vertical="center"/>
    </xf>
    <xf numFmtId="0" fontId="75" fillId="0" borderId="0" xfId="0" applyFont="1" applyAlignment="1">
      <alignment vertical="center" wrapText="1"/>
    </xf>
    <xf numFmtId="0" fontId="70" fillId="0" borderId="0" xfId="0" applyFont="1" applyAlignment="1">
      <alignment vertical="center" shrinkToFit="1"/>
    </xf>
    <xf numFmtId="0" fontId="70" fillId="27" borderId="0" xfId="0" applyFont="1" applyFill="1" applyAlignment="1">
      <alignment vertical="center" shrinkToFit="1"/>
    </xf>
    <xf numFmtId="0" fontId="71" fillId="27" borderId="0" xfId="0" applyFont="1" applyFill="1" applyAlignment="1">
      <alignment vertical="center" shrinkToFit="1"/>
    </xf>
    <xf numFmtId="0" fontId="72" fillId="27" borderId="18" xfId="0" applyFont="1" applyFill="1" applyBorder="1" applyAlignment="1">
      <alignment horizontal="right" vertical="center" shrinkToFit="1"/>
    </xf>
    <xf numFmtId="0" fontId="71" fillId="24" borderId="19" xfId="0" applyFont="1" applyFill="1" applyBorder="1" applyAlignment="1">
      <alignment horizontal="center" vertical="center" wrapText="1"/>
    </xf>
    <xf numFmtId="177" fontId="71" fillId="24" borderId="29" xfId="0" applyNumberFormat="1" applyFont="1" applyFill="1" applyBorder="1" applyAlignment="1">
      <alignment vertical="center" wrapText="1"/>
    </xf>
    <xf numFmtId="0" fontId="75" fillId="0" borderId="0" xfId="0" applyFont="1" applyAlignment="1">
      <alignment horizontal="left" vertical="center" wrapText="1"/>
    </xf>
    <xf numFmtId="0" fontId="76" fillId="0" borderId="15" xfId="0" applyFont="1" applyBorder="1" applyAlignment="1">
      <alignment horizontal="center" vertical="center" wrapText="1"/>
    </xf>
    <xf numFmtId="0" fontId="71" fillId="24" borderId="15" xfId="908" applyFont="1" applyFill="1" applyBorder="1" applyAlignment="1">
      <alignment horizontal="center" vertical="center" wrapText="1"/>
    </xf>
    <xf numFmtId="177" fontId="71" fillId="24" borderId="20" xfId="0" applyNumberFormat="1" applyFont="1" applyFill="1" applyBorder="1" applyAlignment="1">
      <alignment horizontal="center" vertical="center" wrapText="1"/>
    </xf>
    <xf numFmtId="177" fontId="71" fillId="24" borderId="29" xfId="0" applyNumberFormat="1" applyFont="1" applyFill="1" applyBorder="1" applyAlignment="1">
      <alignment horizontal="center" vertical="center" wrapText="1"/>
    </xf>
    <xf numFmtId="177" fontId="71" fillId="24" borderId="21" xfId="0" applyNumberFormat="1" applyFont="1" applyFill="1" applyBorder="1" applyAlignment="1">
      <alignment horizontal="center" vertical="center" wrapText="1"/>
    </xf>
    <xf numFmtId="0" fontId="71" fillId="24" borderId="0" xfId="0" applyFont="1" applyFill="1" applyAlignment="1"/>
    <xf numFmtId="0" fontId="71" fillId="24" borderId="0" xfId="0" applyFont="1" applyFill="1">
      <alignment vertical="center"/>
    </xf>
    <xf numFmtId="0" fontId="81" fillId="0" borderId="0" xfId="0" applyFont="1" applyAlignment="1">
      <alignment horizontal="left" vertical="center"/>
    </xf>
    <xf numFmtId="0" fontId="83" fillId="0" borderId="0" xfId="0" applyFont="1">
      <alignment vertical="center"/>
    </xf>
    <xf numFmtId="0" fontId="84" fillId="25" borderId="15" xfId="0" applyFont="1" applyFill="1" applyBorder="1" applyAlignment="1">
      <alignment horizontal="center" vertical="center"/>
    </xf>
    <xf numFmtId="0" fontId="85" fillId="0" borderId="15" xfId="0" applyFont="1" applyBorder="1" applyAlignment="1">
      <alignment horizontal="center" vertical="center" wrapText="1"/>
    </xf>
    <xf numFmtId="0" fontId="85" fillId="0" borderId="0" xfId="0" applyFont="1">
      <alignment vertical="center"/>
    </xf>
    <xf numFmtId="0" fontId="87" fillId="61" borderId="15" xfId="0" applyFont="1" applyFill="1" applyBorder="1" applyAlignment="1">
      <alignment horizontal="center" vertical="center" wrapText="1"/>
    </xf>
    <xf numFmtId="0" fontId="80" fillId="61" borderId="15" xfId="0" applyFont="1" applyFill="1" applyBorder="1" applyAlignment="1">
      <alignment horizontal="center" vertical="center"/>
    </xf>
    <xf numFmtId="0" fontId="80" fillId="61" borderId="15" xfId="0" applyFont="1" applyFill="1" applyBorder="1" applyAlignment="1">
      <alignment horizontal="left" vertical="center" wrapText="1"/>
    </xf>
    <xf numFmtId="0" fontId="80" fillId="61" borderId="15" xfId="0" applyFont="1" applyFill="1" applyBorder="1" applyAlignment="1">
      <alignment horizontal="left" vertical="center"/>
    </xf>
    <xf numFmtId="0" fontId="85" fillId="61" borderId="15" xfId="0" applyFont="1" applyFill="1" applyBorder="1" applyAlignment="1">
      <alignment horizontal="center" vertical="center"/>
    </xf>
    <xf numFmtId="0" fontId="85" fillId="61" borderId="15" xfId="0" applyFont="1" applyFill="1" applyBorder="1" applyAlignment="1">
      <alignment horizontal="left" vertical="center" shrinkToFit="1"/>
    </xf>
    <xf numFmtId="0" fontId="85" fillId="60" borderId="15" xfId="0" applyFont="1" applyFill="1" applyBorder="1" applyAlignment="1">
      <alignment horizontal="left" vertical="center" shrinkToFit="1"/>
    </xf>
    <xf numFmtId="0" fontId="87" fillId="60" borderId="15" xfId="0" applyFont="1" applyFill="1" applyBorder="1" applyAlignment="1">
      <alignment horizontal="center" vertical="center" wrapText="1"/>
    </xf>
    <xf numFmtId="0" fontId="80" fillId="60" borderId="15" xfId="0" applyFont="1" applyFill="1" applyBorder="1" applyAlignment="1">
      <alignment horizontal="center" vertical="center" wrapText="1"/>
    </xf>
    <xf numFmtId="0" fontId="85" fillId="60" borderId="15" xfId="0" quotePrefix="1" applyFont="1" applyFill="1" applyBorder="1" applyAlignment="1">
      <alignment vertical="center" wrapText="1"/>
    </xf>
    <xf numFmtId="0" fontId="80" fillId="60" borderId="15" xfId="0" applyFont="1" applyFill="1" applyBorder="1" applyAlignment="1">
      <alignment horizontal="left" vertical="center" wrapText="1"/>
    </xf>
    <xf numFmtId="0" fontId="80" fillId="60" borderId="15" xfId="0" applyFont="1" applyFill="1" applyBorder="1" applyAlignment="1">
      <alignment horizontal="left" vertical="center"/>
    </xf>
    <xf numFmtId="0" fontId="85" fillId="60" borderId="15" xfId="0" applyFont="1" applyFill="1" applyBorder="1" applyAlignment="1">
      <alignment horizontal="center" vertical="center"/>
    </xf>
    <xf numFmtId="0" fontId="85" fillId="60" borderId="15" xfId="0" applyFont="1" applyFill="1" applyBorder="1" applyAlignment="1">
      <alignment vertical="center" wrapText="1"/>
    </xf>
    <xf numFmtId="0" fontId="80" fillId="60" borderId="15" xfId="0" applyFont="1" applyFill="1" applyBorder="1" applyAlignment="1">
      <alignment horizontal="center" vertical="center"/>
    </xf>
    <xf numFmtId="0" fontId="85" fillId="61" borderId="15" xfId="0" applyFont="1" applyFill="1" applyBorder="1" applyAlignment="1">
      <alignment horizontal="center" vertical="center" wrapText="1"/>
    </xf>
    <xf numFmtId="0" fontId="80" fillId="61" borderId="15" xfId="0" applyFont="1" applyFill="1" applyBorder="1" applyAlignment="1">
      <alignment horizontal="center" vertical="center" wrapText="1"/>
    </xf>
    <xf numFmtId="0" fontId="75" fillId="0" borderId="0" xfId="0" applyFont="1" applyAlignment="1">
      <alignment vertical="center" shrinkToFit="1"/>
    </xf>
    <xf numFmtId="0" fontId="73" fillId="0" borderId="0" xfId="0" applyFont="1" applyAlignment="1">
      <alignment horizontal="center" vertical="center" shrinkToFit="1"/>
    </xf>
    <xf numFmtId="0" fontId="86" fillId="60" borderId="15" xfId="1637" applyFont="1" applyFill="1" applyBorder="1" applyAlignment="1">
      <alignment horizontal="center" vertical="center" shrinkToFit="1"/>
    </xf>
    <xf numFmtId="0" fontId="86" fillId="61" borderId="15" xfId="1637" applyFont="1" applyFill="1" applyBorder="1" applyAlignment="1">
      <alignment horizontal="center" vertical="center" shrinkToFit="1"/>
    </xf>
    <xf numFmtId="0" fontId="73" fillId="0" borderId="0" xfId="0" applyFont="1" applyAlignment="1">
      <alignment vertical="center" shrinkToFit="1"/>
    </xf>
    <xf numFmtId="0" fontId="82" fillId="26" borderId="15" xfId="0" applyFont="1" applyFill="1" applyBorder="1" applyAlignment="1">
      <alignment horizontal="center" vertical="center" shrinkToFit="1"/>
    </xf>
    <xf numFmtId="0" fontId="82" fillId="26" borderId="15" xfId="0" applyFont="1" applyFill="1" applyBorder="1" applyAlignment="1">
      <alignment horizontal="center" vertical="center" wrapText="1" shrinkToFit="1"/>
    </xf>
    <xf numFmtId="0" fontId="70" fillId="0" borderId="0" xfId="0" applyFont="1" applyAlignment="1">
      <alignment horizontal="center" vertical="center"/>
    </xf>
    <xf numFmtId="0" fontId="70" fillId="0" borderId="0" xfId="0" applyFont="1" applyAlignment="1">
      <alignment horizontal="center" vertical="center" shrinkToFit="1"/>
    </xf>
    <xf numFmtId="0" fontId="71" fillId="0" borderId="0" xfId="0" applyFont="1" applyAlignment="1">
      <alignment horizontal="center" vertical="center"/>
    </xf>
    <xf numFmtId="177" fontId="70" fillId="0" borderId="15" xfId="0" applyNumberFormat="1" applyFont="1" applyBorder="1" applyAlignment="1">
      <alignment horizontal="center" vertical="center"/>
    </xf>
    <xf numFmtId="0" fontId="89" fillId="62" borderId="15" xfId="0" applyFont="1" applyFill="1" applyBorder="1" applyAlignment="1">
      <alignment horizontal="center" vertical="center" wrapText="1"/>
    </xf>
    <xf numFmtId="0" fontId="89" fillId="63" borderId="15" xfId="0" applyFont="1" applyFill="1" applyBorder="1" applyAlignment="1">
      <alignment horizontal="center" vertical="center" wrapText="1"/>
    </xf>
    <xf numFmtId="0" fontId="91" fillId="62" borderId="15" xfId="0" applyFont="1" applyFill="1" applyBorder="1" applyAlignment="1">
      <alignment horizontal="left" vertical="center" wrapText="1"/>
    </xf>
    <xf numFmtId="0" fontId="91" fillId="63" borderId="15" xfId="0" applyFont="1" applyFill="1" applyBorder="1" applyAlignment="1">
      <alignment horizontal="left" vertical="center" wrapText="1"/>
    </xf>
    <xf numFmtId="0" fontId="86" fillId="61" borderId="15" xfId="0" applyFont="1" applyFill="1" applyBorder="1" applyAlignment="1">
      <alignment horizontal="left" vertical="center" shrinkToFit="1"/>
    </xf>
    <xf numFmtId="0" fontId="85" fillId="60" borderId="15" xfId="0" applyFont="1" applyFill="1" applyBorder="1" applyAlignment="1">
      <alignment horizontal="center" vertical="center" shrinkToFit="1"/>
    </xf>
    <xf numFmtId="0" fontId="85" fillId="61" borderId="15" xfId="0" applyFont="1" applyFill="1" applyBorder="1" applyAlignment="1">
      <alignment horizontal="center" vertical="center" shrinkToFit="1"/>
    </xf>
    <xf numFmtId="0" fontId="92" fillId="0" borderId="15" xfId="0" applyFont="1" applyBorder="1" applyAlignment="1">
      <alignment horizontal="center" vertical="center" wrapText="1"/>
    </xf>
    <xf numFmtId="182" fontId="92" fillId="0" borderId="15" xfId="0" applyNumberFormat="1" applyFont="1" applyBorder="1" applyAlignment="1">
      <alignment horizontal="center" vertical="center" shrinkToFit="1"/>
    </xf>
    <xf numFmtId="182" fontId="85" fillId="60" borderId="15" xfId="0" quotePrefix="1" applyNumberFormat="1" applyFont="1" applyFill="1" applyBorder="1" applyAlignment="1">
      <alignment vertical="center" shrinkToFit="1"/>
    </xf>
    <xf numFmtId="182" fontId="85" fillId="60" borderId="15" xfId="0" applyNumberFormat="1" applyFont="1" applyFill="1" applyBorder="1" applyAlignment="1">
      <alignment horizontal="center" vertical="center" shrinkToFit="1"/>
    </xf>
    <xf numFmtId="182" fontId="85" fillId="61" borderId="15" xfId="0" applyNumberFormat="1" applyFont="1" applyFill="1" applyBorder="1" applyAlignment="1">
      <alignment horizontal="center" vertical="center" shrinkToFit="1"/>
    </xf>
    <xf numFmtId="182" fontId="85" fillId="61" borderId="15" xfId="0" quotePrefix="1" applyNumberFormat="1" applyFont="1" applyFill="1" applyBorder="1" applyAlignment="1">
      <alignment vertical="center" shrinkToFit="1"/>
    </xf>
    <xf numFmtId="182" fontId="73" fillId="0" borderId="0" xfId="0" applyNumberFormat="1" applyFont="1" applyAlignment="1">
      <alignment vertical="center" shrinkToFit="1"/>
    </xf>
    <xf numFmtId="0" fontId="86" fillId="60" borderId="15" xfId="0" applyFont="1" applyFill="1" applyBorder="1" applyAlignment="1">
      <alignment horizontal="left" vertical="center" shrinkToFit="1"/>
    </xf>
    <xf numFmtId="0" fontId="89" fillId="62" borderId="15" xfId="0" applyFont="1" applyFill="1" applyBorder="1" applyAlignment="1">
      <alignment horizontal="left" vertical="center" shrinkToFit="1"/>
    </xf>
    <xf numFmtId="0" fontId="89" fillId="63" borderId="15" xfId="0" applyFont="1" applyFill="1" applyBorder="1" applyAlignment="1">
      <alignment horizontal="left" vertical="center" shrinkToFit="1"/>
    </xf>
    <xf numFmtId="0" fontId="89" fillId="62" borderId="15" xfId="0" applyFont="1" applyFill="1" applyBorder="1" applyAlignment="1">
      <alignment horizontal="center" vertical="center" shrinkToFit="1"/>
    </xf>
    <xf numFmtId="0" fontId="71" fillId="28" borderId="0" xfId="0" applyFont="1" applyFill="1" applyAlignment="1"/>
    <xf numFmtId="0" fontId="70" fillId="0" borderId="39" xfId="0" applyFont="1" applyBorder="1" applyAlignment="1">
      <alignment vertical="center" wrapText="1"/>
    </xf>
    <xf numFmtId="0" fontId="70" fillId="0" borderId="40" xfId="0" applyFont="1" applyBorder="1" applyAlignment="1">
      <alignment vertical="center" wrapText="1"/>
    </xf>
    <xf numFmtId="0" fontId="70" fillId="0" borderId="41" xfId="0" applyFont="1" applyBorder="1" applyAlignment="1">
      <alignment vertical="center" wrapText="1"/>
    </xf>
    <xf numFmtId="0" fontId="70" fillId="0" borderId="42" xfId="0" applyFont="1" applyBorder="1" applyAlignment="1">
      <alignment vertical="center" wrapText="1"/>
    </xf>
    <xf numFmtId="0" fontId="70" fillId="0" borderId="43" xfId="0" applyFont="1" applyBorder="1" applyAlignment="1">
      <alignment vertical="center" wrapText="1"/>
    </xf>
    <xf numFmtId="0" fontId="70" fillId="0" borderId="44" xfId="0" applyFont="1" applyBorder="1" applyAlignment="1">
      <alignment vertical="center" wrapText="1"/>
    </xf>
    <xf numFmtId="0" fontId="71" fillId="24" borderId="15" xfId="0" applyFont="1" applyFill="1" applyBorder="1" applyAlignment="1">
      <alignment horizontal="center" vertical="center" wrapText="1"/>
    </xf>
    <xf numFmtId="0" fontId="72" fillId="26" borderId="20" xfId="0" applyFont="1" applyFill="1" applyBorder="1" applyAlignment="1">
      <alignment horizontal="center" vertical="center" wrapText="1"/>
    </xf>
    <xf numFmtId="0" fontId="91" fillId="62" borderId="39" xfId="0" applyFont="1" applyFill="1" applyBorder="1" applyAlignment="1">
      <alignment horizontal="left" vertical="center" wrapText="1"/>
    </xf>
    <xf numFmtId="0" fontId="89" fillId="62" borderId="46" xfId="0" applyFont="1" applyFill="1" applyBorder="1" applyAlignment="1">
      <alignment horizontal="left" vertical="center" shrinkToFit="1"/>
    </xf>
    <xf numFmtId="0" fontId="89" fillId="62" borderId="46" xfId="0" applyFont="1" applyFill="1" applyBorder="1" applyAlignment="1">
      <alignment horizontal="center" vertical="center" shrinkToFit="1"/>
    </xf>
    <xf numFmtId="0" fontId="70" fillId="0" borderId="46" xfId="1465" applyFont="1" applyBorder="1" applyAlignment="1">
      <alignment horizontal="center" vertical="center" wrapText="1"/>
    </xf>
    <xf numFmtId="0" fontId="70" fillId="0" borderId="40" xfId="1465" applyFont="1" applyBorder="1" applyAlignment="1">
      <alignment horizontal="center" vertical="center" wrapText="1"/>
    </xf>
    <xf numFmtId="0" fontId="91" fillId="62" borderId="41" xfId="0" applyFont="1" applyFill="1" applyBorder="1" applyAlignment="1">
      <alignment horizontal="left" vertical="center" wrapText="1"/>
    </xf>
    <xf numFmtId="0" fontId="70" fillId="0" borderId="42" xfId="1465" applyFont="1" applyBorder="1" applyAlignment="1">
      <alignment horizontal="center" vertical="center" wrapText="1"/>
    </xf>
    <xf numFmtId="0" fontId="91" fillId="62" borderId="43" xfId="0" applyFont="1" applyFill="1" applyBorder="1" applyAlignment="1">
      <alignment horizontal="left" vertical="center" wrapText="1"/>
    </xf>
    <xf numFmtId="0" fontId="89" fillId="62" borderId="47" xfId="0" applyFont="1" applyFill="1" applyBorder="1" applyAlignment="1">
      <alignment horizontal="left" vertical="center" shrinkToFit="1"/>
    </xf>
    <xf numFmtId="0" fontId="89" fillId="62" borderId="47" xfId="0" applyFont="1" applyFill="1" applyBorder="1" applyAlignment="1">
      <alignment horizontal="center" vertical="center" shrinkToFit="1"/>
    </xf>
    <xf numFmtId="0" fontId="70" fillId="0" borderId="47" xfId="1465" applyFont="1" applyBorder="1" applyAlignment="1">
      <alignment horizontal="center" vertical="center" wrapText="1"/>
    </xf>
    <xf numFmtId="0" fontId="70" fillId="0" borderId="44" xfId="1465" applyFont="1" applyBorder="1" applyAlignment="1">
      <alignment horizontal="center" vertical="center" wrapText="1"/>
    </xf>
    <xf numFmtId="49" fontId="72" fillId="26" borderId="45" xfId="0" applyNumberFormat="1" applyFont="1" applyFill="1" applyBorder="1">
      <alignment vertical="center"/>
    </xf>
    <xf numFmtId="49" fontId="72" fillId="26" borderId="23" xfId="0" applyNumberFormat="1" applyFont="1" applyFill="1" applyBorder="1" applyAlignment="1">
      <alignment horizontal="center" vertical="center"/>
    </xf>
    <xf numFmtId="49" fontId="72" fillId="26" borderId="23" xfId="0" applyNumberFormat="1" applyFont="1" applyFill="1" applyBorder="1">
      <alignment vertical="center"/>
    </xf>
    <xf numFmtId="9" fontId="72" fillId="26" borderId="21" xfId="0" applyNumberFormat="1" applyFont="1" applyFill="1" applyBorder="1" applyAlignment="1">
      <alignment horizontal="center" vertical="center"/>
    </xf>
    <xf numFmtId="0" fontId="85" fillId="61" borderId="15" xfId="0" applyFont="1" applyFill="1" applyBorder="1" applyAlignment="1">
      <alignment vertical="center" wrapText="1"/>
    </xf>
    <xf numFmtId="0" fontId="85" fillId="61" borderId="0" xfId="0" applyFont="1" applyFill="1">
      <alignment vertical="center"/>
    </xf>
    <xf numFmtId="0" fontId="73" fillId="60" borderId="0" xfId="0" applyFont="1" applyFill="1" applyAlignment="1">
      <alignment vertical="center" wrapText="1"/>
    </xf>
    <xf numFmtId="0" fontId="73" fillId="60" borderId="0" xfId="0" applyFont="1" applyFill="1" applyAlignment="1">
      <alignment horizontal="center" vertical="center"/>
    </xf>
    <xf numFmtId="0" fontId="73" fillId="60" borderId="0" xfId="0" applyFont="1" applyFill="1" applyAlignment="1">
      <alignment vertical="center" shrinkToFit="1"/>
    </xf>
    <xf numFmtId="0" fontId="85" fillId="61" borderId="15" xfId="0" quotePrefix="1" applyFont="1" applyFill="1" applyBorder="1" applyAlignment="1">
      <alignment vertical="center" wrapText="1"/>
    </xf>
    <xf numFmtId="49" fontId="72" fillId="26" borderId="39" xfId="0" quotePrefix="1" applyNumberFormat="1" applyFont="1" applyFill="1" applyBorder="1" applyAlignment="1">
      <alignment horizontal="center" vertical="center"/>
    </xf>
    <xf numFmtId="0" fontId="72" fillId="26" borderId="46" xfId="0" applyFont="1" applyFill="1" applyBorder="1" applyAlignment="1">
      <alignment horizontal="center"/>
    </xf>
    <xf numFmtId="0" fontId="72" fillId="26" borderId="40" xfId="0" applyFont="1" applyFill="1" applyBorder="1" applyAlignment="1">
      <alignment horizontal="center"/>
    </xf>
    <xf numFmtId="49" fontId="72" fillId="26" borderId="41" xfId="0" quotePrefix="1" applyNumberFormat="1" applyFont="1" applyFill="1" applyBorder="1" applyAlignment="1">
      <alignment horizontal="center" vertical="center"/>
    </xf>
    <xf numFmtId="0" fontId="72" fillId="26" borderId="42" xfId="0" applyFont="1" applyFill="1" applyBorder="1" applyAlignment="1">
      <alignment horizontal="center"/>
    </xf>
    <xf numFmtId="49" fontId="72" fillId="26" borderId="43" xfId="0" applyNumberFormat="1" applyFont="1" applyFill="1" applyBorder="1" applyAlignment="1">
      <alignment horizontal="center" vertical="center"/>
    </xf>
    <xf numFmtId="9" fontId="72" fillId="26" borderId="47" xfId="0" applyNumberFormat="1" applyFont="1" applyFill="1" applyBorder="1" applyAlignment="1">
      <alignment horizontal="center"/>
    </xf>
    <xf numFmtId="9" fontId="72" fillId="26" borderId="44" xfId="0" applyNumberFormat="1" applyFont="1" applyFill="1" applyBorder="1" applyAlignment="1">
      <alignment horizontal="center"/>
    </xf>
    <xf numFmtId="9" fontId="70" fillId="0" borderId="0" xfId="0" applyNumberFormat="1" applyFont="1">
      <alignment vertical="center"/>
    </xf>
    <xf numFmtId="0" fontId="0" fillId="0" borderId="15" xfId="0" applyBorder="1">
      <alignment vertical="center"/>
    </xf>
    <xf numFmtId="0" fontId="93" fillId="0" borderId="0" xfId="2099" applyFont="1">
      <alignment vertical="center"/>
    </xf>
    <xf numFmtId="0" fontId="94" fillId="0" borderId="0" xfId="2099" applyFont="1" applyAlignment="1">
      <alignment horizontal="center" vertical="center"/>
    </xf>
    <xf numFmtId="0" fontId="95" fillId="64" borderId="15" xfId="2099" applyFont="1" applyFill="1" applyBorder="1" applyAlignment="1">
      <alignment horizontal="center" vertical="center" wrapText="1"/>
    </xf>
    <xf numFmtId="0" fontId="93" fillId="0" borderId="15" xfId="2099" applyFont="1" applyBorder="1" applyAlignment="1">
      <alignment horizontal="center" vertical="center" wrapText="1"/>
    </xf>
    <xf numFmtId="14" fontId="93" fillId="0" borderId="15" xfId="2099" applyNumberFormat="1" applyFont="1" applyBorder="1" applyAlignment="1">
      <alignment horizontal="center" vertical="center" wrapText="1"/>
    </xf>
    <xf numFmtId="0" fontId="96" fillId="0" borderId="0" xfId="2099" applyFont="1" applyAlignment="1">
      <alignment horizontal="justify" vertical="center"/>
    </xf>
    <xf numFmtId="0" fontId="0" fillId="0" borderId="15" xfId="0" applyBorder="1" applyAlignment="1">
      <alignment horizontal="center" vertical="center"/>
    </xf>
    <xf numFmtId="0" fontId="85" fillId="0" borderId="15" xfId="0" applyFont="1" applyBorder="1" applyAlignment="1">
      <alignment vertical="center" wrapText="1"/>
    </xf>
    <xf numFmtId="0" fontId="73" fillId="0" borderId="0" xfId="0" applyFont="1" applyAlignment="1">
      <alignment horizontal="center" vertical="center" wrapText="1"/>
    </xf>
    <xf numFmtId="0" fontId="85" fillId="0" borderId="15" xfId="0" applyFont="1" applyBorder="1">
      <alignment vertical="center"/>
    </xf>
    <xf numFmtId="0" fontId="85" fillId="61" borderId="15" xfId="0" applyFont="1" applyFill="1" applyBorder="1">
      <alignment vertical="center"/>
    </xf>
    <xf numFmtId="0" fontId="72" fillId="82" borderId="15" xfId="936" applyFont="1" applyFill="1" applyBorder="1" applyAlignment="1">
      <alignment horizontal="center"/>
    </xf>
    <xf numFmtId="0" fontId="80" fillId="0" borderId="15" xfId="0" applyFont="1" applyBorder="1" applyAlignment="1">
      <alignment horizontal="center" vertical="center" wrapText="1"/>
    </xf>
    <xf numFmtId="0" fontId="4" fillId="60" borderId="0" xfId="936" applyFont="1" applyFill="1"/>
    <xf numFmtId="31" fontId="204" fillId="60" borderId="0" xfId="936" applyNumberFormat="1" applyFont="1" applyFill="1" applyAlignment="1">
      <alignment horizontal="center" vertical="center"/>
    </xf>
    <xf numFmtId="31" fontId="42" fillId="60" borderId="0" xfId="936" applyNumberFormat="1" applyFont="1" applyFill="1" applyAlignment="1">
      <alignment vertical="center"/>
    </xf>
    <xf numFmtId="0" fontId="91" fillId="87" borderId="15" xfId="0" applyFont="1" applyFill="1" applyBorder="1" applyAlignment="1">
      <alignment horizontal="center" vertical="center" wrapText="1"/>
    </xf>
    <xf numFmtId="0" fontId="77" fillId="27" borderId="0" xfId="0" applyFont="1" applyFill="1">
      <alignment vertical="center"/>
    </xf>
    <xf numFmtId="49" fontId="72" fillId="27" borderId="0" xfId="0" quotePrefix="1" applyNumberFormat="1" applyFont="1" applyFill="1" applyAlignment="1">
      <alignment horizontal="left" vertical="center" wrapText="1"/>
    </xf>
    <xf numFmtId="0" fontId="71" fillId="60" borderId="15" xfId="0" applyFont="1" applyFill="1" applyBorder="1">
      <alignment vertical="center"/>
    </xf>
    <xf numFmtId="0" fontId="71" fillId="60" borderId="15" xfId="0" applyFont="1" applyFill="1" applyBorder="1" applyAlignment="1">
      <alignment horizontal="center" vertical="center" wrapText="1"/>
    </xf>
    <xf numFmtId="0" fontId="71" fillId="60" borderId="15" xfId="0" applyFont="1" applyFill="1" applyBorder="1" applyAlignment="1">
      <alignment horizontal="center" vertical="center"/>
    </xf>
    <xf numFmtId="0" fontId="86" fillId="0" borderId="15" xfId="1637" applyFont="1" applyBorder="1" applyAlignment="1">
      <alignment horizontal="center" vertical="center" shrinkToFit="1"/>
    </xf>
    <xf numFmtId="0" fontId="87" fillId="0" borderId="15" xfId="0" applyFont="1" applyBorder="1" applyAlignment="1">
      <alignment horizontal="center" vertical="center" wrapText="1"/>
    </xf>
    <xf numFmtId="0" fontId="85" fillId="0" borderId="15" xfId="0" applyFont="1" applyBorder="1" applyAlignment="1">
      <alignment horizontal="center" vertical="center"/>
    </xf>
    <xf numFmtId="0" fontId="40" fillId="60" borderId="0" xfId="936" applyFont="1" applyFill="1"/>
    <xf numFmtId="248" fontId="77" fillId="27" borderId="0" xfId="0" applyNumberFormat="1" applyFont="1" applyFill="1">
      <alignment vertical="center"/>
    </xf>
    <xf numFmtId="0" fontId="205" fillId="27" borderId="15" xfId="0" applyFont="1" applyFill="1" applyBorder="1" applyAlignment="1">
      <alignment horizontal="center" vertical="center" shrinkToFit="1"/>
    </xf>
    <xf numFmtId="0" fontId="70" fillId="0" borderId="15" xfId="0" applyFont="1" applyBorder="1">
      <alignment vertical="center"/>
    </xf>
    <xf numFmtId="0" fontId="206" fillId="88" borderId="15" xfId="0" applyFont="1" applyFill="1" applyBorder="1" applyAlignment="1">
      <alignment horizontal="center" vertical="top" wrapText="1"/>
    </xf>
    <xf numFmtId="0" fontId="206" fillId="88" borderId="15" xfId="0" applyFont="1" applyFill="1" applyBorder="1" applyAlignment="1">
      <alignment horizontal="center" vertical="center" wrapText="1"/>
    </xf>
    <xf numFmtId="0" fontId="86" fillId="0" borderId="15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wrapText="1"/>
    </xf>
    <xf numFmtId="0" fontId="85" fillId="0" borderId="14" xfId="0" applyFont="1" applyBorder="1" applyAlignment="1">
      <alignment horizontal="center" vertical="center" shrinkToFit="1"/>
    </xf>
    <xf numFmtId="0" fontId="86" fillId="89" borderId="15" xfId="0" applyFont="1" applyFill="1" applyBorder="1" applyAlignment="1">
      <alignment horizontal="center" vertical="center" shrinkToFit="1"/>
    </xf>
    <xf numFmtId="0" fontId="206" fillId="89" borderId="15" xfId="0" applyFont="1" applyFill="1" applyBorder="1" applyAlignment="1">
      <alignment horizontal="center" vertical="center" wrapText="1"/>
    </xf>
    <xf numFmtId="0" fontId="80" fillId="89" borderId="15" xfId="0" applyFont="1" applyFill="1" applyBorder="1" applyAlignment="1">
      <alignment horizontal="center" vertical="center" wrapText="1"/>
    </xf>
    <xf numFmtId="0" fontId="0" fillId="89" borderId="15" xfId="0" applyFill="1" applyBorder="1" applyAlignment="1">
      <alignment horizontal="center" vertical="center"/>
    </xf>
    <xf numFmtId="0" fontId="85" fillId="89" borderId="15" xfId="0" applyFont="1" applyFill="1" applyBorder="1" applyAlignment="1">
      <alignment horizontal="center" vertical="center"/>
    </xf>
    <xf numFmtId="0" fontId="87" fillId="89" borderId="15" xfId="0" applyFont="1" applyFill="1" applyBorder="1" applyAlignment="1">
      <alignment horizontal="center" vertical="center" wrapText="1"/>
    </xf>
    <xf numFmtId="0" fontId="85" fillId="89" borderId="15" xfId="0" applyFont="1" applyFill="1" applyBorder="1" applyAlignment="1">
      <alignment horizontal="center" vertical="center" wrapText="1"/>
    </xf>
    <xf numFmtId="0" fontId="0" fillId="89" borderId="15" xfId="0" applyFill="1" applyBorder="1" applyAlignment="1">
      <alignment horizontal="center" vertical="center" wrapText="1"/>
    </xf>
    <xf numFmtId="0" fontId="85" fillId="89" borderId="14" xfId="0" applyFont="1" applyFill="1" applyBorder="1" applyAlignment="1">
      <alignment horizontal="center" vertical="center" shrinkToFit="1"/>
    </xf>
    <xf numFmtId="0" fontId="86" fillId="89" borderId="15" xfId="1637" applyFont="1" applyFill="1" applyBorder="1" applyAlignment="1">
      <alignment horizontal="center" vertical="center" shrinkToFit="1"/>
    </xf>
    <xf numFmtId="0" fontId="70" fillId="60" borderId="15" xfId="0" applyFont="1" applyFill="1" applyBorder="1" applyAlignment="1">
      <alignment horizontal="center" vertical="center" shrinkToFit="1"/>
    </xf>
    <xf numFmtId="0" fontId="205" fillId="26" borderId="15" xfId="0" applyFont="1" applyFill="1" applyBorder="1" applyAlignment="1">
      <alignment horizontal="center" vertical="center" wrapText="1"/>
    </xf>
    <xf numFmtId="31" fontId="204" fillId="0" borderId="0" xfId="936" applyNumberFormat="1" applyFont="1" applyAlignment="1">
      <alignment horizontal="center" vertical="center"/>
    </xf>
    <xf numFmtId="49" fontId="71" fillId="24" borderId="14" xfId="936" applyNumberFormat="1" applyFont="1" applyFill="1" applyBorder="1" applyAlignment="1">
      <alignment horizontal="center"/>
    </xf>
    <xf numFmtId="49" fontId="71" fillId="24" borderId="16" xfId="936" applyNumberFormat="1" applyFont="1" applyFill="1" applyBorder="1" applyAlignment="1">
      <alignment horizontal="center"/>
    </xf>
    <xf numFmtId="0" fontId="71" fillId="0" borderId="14" xfId="936" applyFont="1" applyBorder="1" applyAlignment="1">
      <alignment horizontal="center"/>
    </xf>
    <xf numFmtId="0" fontId="71" fillId="0" borderId="16" xfId="936" applyFont="1" applyBorder="1" applyAlignment="1">
      <alignment horizontal="center"/>
    </xf>
    <xf numFmtId="0" fontId="202" fillId="24" borderId="0" xfId="671" applyFont="1" applyFill="1" applyAlignment="1">
      <alignment horizontal="center" vertical="center"/>
    </xf>
    <xf numFmtId="0" fontId="203" fillId="60" borderId="0" xfId="671" quotePrefix="1" applyFont="1" applyFill="1" applyAlignment="1">
      <alignment horizontal="center" vertical="center" shrinkToFit="1"/>
    </xf>
    <xf numFmtId="0" fontId="79" fillId="60" borderId="0" xfId="936" applyFont="1" applyFill="1" applyAlignment="1">
      <alignment horizontal="center" vertical="center"/>
    </xf>
    <xf numFmtId="0" fontId="91" fillId="87" borderId="20" xfId="0" applyFont="1" applyFill="1" applyBorder="1" applyAlignment="1">
      <alignment horizontal="center" vertical="center" wrapText="1"/>
    </xf>
    <xf numFmtId="0" fontId="91" fillId="87" borderId="29" xfId="0" applyFont="1" applyFill="1" applyBorder="1" applyAlignment="1">
      <alignment horizontal="center" vertical="center" wrapText="1"/>
    </xf>
    <xf numFmtId="0" fontId="91" fillId="87" borderId="21" xfId="0" applyFont="1" applyFill="1" applyBorder="1" applyAlignment="1">
      <alignment horizontal="center" vertical="center" wrapText="1"/>
    </xf>
  </cellXfs>
  <cellStyles count="5677">
    <cellStyle name="_x000a_386grabber=M" xfId="2100" xr:uid="{00000000-0005-0000-0000-000000000000}"/>
    <cellStyle name="_x000a_386grabber=M 2" xfId="2101" xr:uid="{00000000-0005-0000-0000-000001000000}"/>
    <cellStyle name="_x000a_386grabber=M_프로파일-신규-20090706" xfId="2102" xr:uid="{00000000-0005-0000-0000-000002000000}"/>
    <cellStyle name="&quot;" xfId="2103" xr:uid="{00000000-0005-0000-0000-000003000000}"/>
    <cellStyle name="#,##0" xfId="2104" xr:uid="{00000000-0005-0000-0000-000004000000}"/>
    <cellStyle name="(△콤마)" xfId="2105" xr:uid="{00000000-0005-0000-0000-000005000000}"/>
    <cellStyle name="(백분율)" xfId="2106" xr:uid="{00000000-0005-0000-0000-000006000000}"/>
    <cellStyle name="(콤마)" xfId="2107" xr:uid="{00000000-0005-0000-0000-000007000000}"/>
    <cellStyle name="?? [0]_????? " xfId="2108" xr:uid="{00000000-0005-0000-0000-000008000000}"/>
    <cellStyle name="??_x000c_@?_x000d_3?_x0001__x000b_" xfId="2109" xr:uid="{00000000-0005-0000-0000-000009000000}"/>
    <cellStyle name="??&amp;O?&amp;H?_x0008__x000f__x0007_?_x0007__x0001__x0001_" xfId="1" xr:uid="{00000000-0005-0000-0000-00000A000000}"/>
    <cellStyle name="??&amp;O?&amp;H?_x0008_??_x0007__x0001__x0001_" xfId="2110" xr:uid="{00000000-0005-0000-0000-00000B000000}"/>
    <cellStyle name="??&amp;O?&amp;H?_x0008__x000f__x0007_?_x0007__x0001__x0001__PNP-PN100614_001 동부증권 - 동부CNI" xfId="2111" xr:uid="{00000000-0005-0000-0000-00000C000000}"/>
    <cellStyle name="??_????? " xfId="2112" xr:uid="{00000000-0005-0000-0000-00000D000000}"/>
    <cellStyle name="_(2004.12.07)현대해상 비씨카드 HIMS 교체 건-상담원 135 및 관리자 15명의 백업" xfId="2113" xr:uid="{00000000-0005-0000-0000-00000E000000}"/>
    <cellStyle name="_(2004.12.09)SK생명 직할팀 IVR 수정 개발 건" xfId="2114" xr:uid="{00000000-0005-0000-0000-00000F000000}"/>
    <cellStyle name="_(2005.04.01)팍스넷 법인대리점 구축-Digital(70명)" xfId="2115" xr:uid="{00000000-0005-0000-0000-000010000000}"/>
    <cellStyle name="_(2005.04.11)녹십자생명콜센터구축" xfId="2116" xr:uid="{00000000-0005-0000-0000-000011000000}"/>
    <cellStyle name="_(2005.04.12)SK생명 부산 TM지점 30석 증설건_SK생명용" xfId="2117" xr:uid="{00000000-0005-0000-0000-000012000000}"/>
    <cellStyle name="_(2005.04.12)SK생명 부산 TM지점 90석 이전 건_SK C&amp;C용" xfId="2118" xr:uid="{00000000-0005-0000-0000-000013000000}"/>
    <cellStyle name="_(2005.04.12)SK생명 부산 TM지점 90석 이전 건_SK생명용" xfId="2119" xr:uid="{00000000-0005-0000-0000-000014000000}"/>
    <cellStyle name="_(2005.05.11)SK C&amp;C  FAX서버 공급 건" xfId="2120" xr:uid="{00000000-0005-0000-0000-000015000000}"/>
    <cellStyle name="_(CONFIDENTIAL)OpenMCM Pricing Policy_CPU Pricing_2007.May" xfId="2121" xr:uid="{00000000-0005-0000-0000-000016000000}"/>
    <cellStyle name="_(신양식)NMS관제체계적용현황_2006년_11월23일자" xfId="2" xr:uid="{00000000-0005-0000-0000-000017000000}"/>
    <cellStyle name="_(전사)200008지표" xfId="2122" xr:uid="{00000000-0005-0000-0000-000018000000}"/>
    <cellStyle name="__e272ds4e5r08rrgohnmt13her5k8shcghnfph3hvm50s3gc0hnimh3efm54mj0dph6kmj2_" xfId="2123" xr:uid="{00000000-0005-0000-0000-000019000000}"/>
    <cellStyle name="_0102TM신규견적(SK생명)" xfId="2124" xr:uid="{00000000-0005-0000-0000-00001A000000}"/>
    <cellStyle name="_0120_CAD팀_V40z외" xfId="2125" xr:uid="{00000000-0005-0000-0000-00001B000000}"/>
    <cellStyle name="_02-1107-1견적서" xfId="2126" xr:uid="{00000000-0005-0000-0000-00001C000000}"/>
    <cellStyle name="_026-동부정보_동부생명(암호화 EAM)_070406_41184" xfId="2127" xr:uid="{00000000-0005-0000-0000-00001D000000}"/>
    <cellStyle name="_031007새마음교회-가실행" xfId="2128" xr:uid="{00000000-0005-0000-0000-00001E000000}"/>
    <cellStyle name="_031031가실행내역양식" xfId="2129" xr:uid="{00000000-0005-0000-0000-00001F000000}"/>
    <cellStyle name="_031122안동명성병원-도&amp;실" xfId="2130" xr:uid="{00000000-0005-0000-0000-000020000000}"/>
    <cellStyle name="_0402 엠프론티어 Fax Server 견적" xfId="2131" xr:uid="{00000000-0005-0000-0000-000021000000}"/>
    <cellStyle name="_050901_SW 유지보수견적(ING)" xfId="2132" xr:uid="{00000000-0005-0000-0000-000022000000}"/>
    <cellStyle name="_060202_NT장비군" xfId="2133" xr:uid="{00000000-0005-0000-0000-000023000000}"/>
    <cellStyle name="_060329_광주점_견적" xfId="2134" xr:uid="{00000000-0005-0000-0000-000024000000}"/>
    <cellStyle name="_0610연체관리시스템(최종가격nego)" xfId="2135" xr:uid="{00000000-0005-0000-0000-000025000000}"/>
    <cellStyle name="_0630 강북1차 이전건건(sk c&amp;c)" xfId="2136" xr:uid="{00000000-0005-0000-0000-000026000000}"/>
    <cellStyle name="_0724 SK통합CallCenter (C&amp;C제출용 명동 240_240_최종)" xfId="2137" xr:uid="{00000000-0005-0000-0000-000027000000}"/>
    <cellStyle name="_0728 SK통합CallCenter (C&amp;C제출용 명동 240_240_최종)" xfId="2138" xr:uid="{00000000-0005-0000-0000-000028000000}"/>
    <cellStyle name="_1213중앙TM 4실 추가 구축(SK생명_SKC&amp;C)" xfId="2139" xr:uid="{00000000-0005-0000-0000-000029000000}"/>
    <cellStyle name="_2002년사전원가계산서-20020925" xfId="2140" xr:uid="{00000000-0005-0000-0000-00002A000000}"/>
    <cellStyle name="_20031016_성원건설_한국전자증명원" xfId="2141" xr:uid="{00000000-0005-0000-0000-00002B000000}"/>
    <cellStyle name="_2003년 5월 HP Note Desk 워크스테이션 가격표" xfId="2142" xr:uid="{00000000-0005-0000-0000-00002C000000}"/>
    <cellStyle name="_2003년 이전 PC자산현황" xfId="2143" xr:uid="{00000000-0005-0000-0000-00002D000000}"/>
    <cellStyle name="_2005_12_30_TPM 명년 예산" xfId="2144" xr:uid="{00000000-0005-0000-0000-00002E000000}"/>
    <cellStyle name="_2005년_유지보수_견적_계약서첨부(2005_0322)" xfId="2145" xr:uid="{00000000-0005-0000-0000-00002F000000}"/>
    <cellStyle name="_2006_백본_회선Tail_유지보수 견적(2006_0413)" xfId="2146" xr:uid="{00000000-0005-0000-0000-000030000000}"/>
    <cellStyle name="_2007_infosec_유지보수 견적(060712)_v2.0" xfId="2147" xr:uid="{00000000-0005-0000-0000-000031000000}"/>
    <cellStyle name="_2007_telsk_HELPDESK&amp;OA MAINTENANCE예산자료(20060712)" xfId="2148" xr:uid="{00000000-0005-0000-0000-000032000000}"/>
    <cellStyle name="_2007년 CSSP 금액(07_0920)" xfId="2149" xr:uid="{00000000-0005-0000-0000-000033000000}"/>
    <cellStyle name="_3COM-원가분석" xfId="2150" xr:uid="{00000000-0005-0000-0000-000034000000}"/>
    <cellStyle name="_Account Total" xfId="2151" xr:uid="{00000000-0005-0000-0000-000035000000}"/>
    <cellStyle name="_Acts_DVR 업체 제안_07.5.4" xfId="2152" xr:uid="{00000000-0005-0000-0000-000036000000}"/>
    <cellStyle name="_Acts_Storage 6bay_07.5.11" xfId="2153" xr:uid="{00000000-0005-0000-0000-000037000000}"/>
    <cellStyle name="_APM" xfId="2154" xr:uid="{00000000-0005-0000-0000-000038000000}"/>
    <cellStyle name="_Axus 기본 견적" xfId="2155" xr:uid="{00000000-0005-0000-0000-000039000000}"/>
    <cellStyle name="_BC카드_에스넷발주(1226)콤텍발송" xfId="2156" xr:uid="{00000000-0005-0000-0000-00003A000000}"/>
    <cellStyle name="_Book1" xfId="2157" xr:uid="{00000000-0005-0000-0000-00003B000000}"/>
    <cellStyle name="_Book13" xfId="2158" xr:uid="{00000000-0005-0000-0000-00003C000000}"/>
    <cellStyle name="_Cat4506" xfId="2159" xr:uid="{00000000-0005-0000-0000-00003D000000}"/>
    <cellStyle name="_CATV10283P" xfId="2160" xr:uid="{00000000-0005-0000-0000-00003E000000}"/>
    <cellStyle name="_CCTV10283P" xfId="2161" xr:uid="{00000000-0005-0000-0000-00003F000000}"/>
    <cellStyle name="_CIES(Network)-정리" xfId="2162" xr:uid="{00000000-0005-0000-0000-000040000000}"/>
    <cellStyle name="_Compliance" xfId="2163" xr:uid="{00000000-0005-0000-0000-000041000000}"/>
    <cellStyle name="_CPQRC_Storage_Dec05" xfId="2164" xr:uid="{00000000-0005-0000-0000-000042000000}"/>
    <cellStyle name="_DDC_MF_List" xfId="2165" xr:uid="{00000000-0005-0000-0000-000043000000}"/>
    <cellStyle name="_DDC_고객사&amp;FW" xfId="2166" xr:uid="{00000000-0005-0000-0000-000044000000}"/>
    <cellStyle name="_e-Biz(박인광계장님-Win2003Std)0310161" xfId="2167" xr:uid="{00000000-0005-0000-0000-000045000000}"/>
    <cellStyle name="_e-Biz나대영e-Mail발송서버031017-1차ㅣㅣ" xfId="2168" xr:uid="{00000000-0005-0000-0000-000046000000}"/>
    <cellStyle name="_Eclipse approval" xfId="2169" xr:uid="{00000000-0005-0000-0000-000047000000}"/>
    <cellStyle name="_eclipse-1110" xfId="2170" xr:uid="{00000000-0005-0000-0000-000048000000}"/>
    <cellStyle name="_EK20041110-1" xfId="2171" xr:uid="{00000000-0005-0000-0000-000049000000}"/>
    <cellStyle name="_FCST TTL" xfId="2172" xr:uid="{00000000-0005-0000-0000-00004A000000}"/>
    <cellStyle name="_FY05 1X Weekly Stock Report(as of Aug 28)" xfId="2173" xr:uid="{00000000-0005-0000-0000-00004B000000}"/>
    <cellStyle name="_FY05 1X Weekly Stock Report(as of Dec.12)" xfId="2174" xr:uid="{00000000-0005-0000-0000-00004C000000}"/>
    <cellStyle name="_FY05 1X Weekly Stock Report(as of Dec.19)" xfId="2175" xr:uid="{00000000-0005-0000-0000-00004D000000}"/>
    <cellStyle name="_FY05 1X Weekly Stock Report(as of Feb 13)" xfId="2176" xr:uid="{00000000-0005-0000-0000-00004E000000}"/>
    <cellStyle name="_FY05 1X Weekly Stock Report(as of Nov.30)" xfId="2177" xr:uid="{00000000-0005-0000-0000-00004F000000}"/>
    <cellStyle name="_FY05 1X Weekly Stock Report(as of Sep 18)" xfId="2178" xr:uid="{00000000-0005-0000-0000-000050000000}"/>
    <cellStyle name="_fy051H quota_v3" xfId="2179" xr:uid="{00000000-0005-0000-0000-000051000000}"/>
    <cellStyle name="_FY05'2H ISS WOS(0812)1" xfId="2180" xr:uid="{00000000-0005-0000-0000-000052000000}"/>
    <cellStyle name="_FY05'2H ISS WOS(0821)1 (2)" xfId="2181" xr:uid="{00000000-0005-0000-0000-000053000000}"/>
    <cellStyle name="_FY06 1X Weekly Stock Report(as of Dec 18)" xfId="2182" xr:uid="{00000000-0005-0000-0000-000054000000}"/>
    <cellStyle name="_FY06 1X Weekly Stock Status Report(as of Apr 30) (2)" xfId="2183" xr:uid="{00000000-0005-0000-0000-000055000000}"/>
    <cellStyle name="_FY06 1X Weekly Stock Status Report(as of Feb.5)1" xfId="2184" xr:uid="{00000000-0005-0000-0000-000056000000}"/>
    <cellStyle name="_FY06 1X Weekly Stock Status Report(as of Jan 29)" xfId="2185" xr:uid="{00000000-0005-0000-0000-000057000000}"/>
    <cellStyle name="_FY07-서버-유지보수-200703" xfId="2186" xr:uid="{00000000-0005-0000-0000-000058000000}"/>
    <cellStyle name="_FY09-동부증권-유지보수(수정6_0422)" xfId="2187" xr:uid="{00000000-0005-0000-0000-000059000000}"/>
    <cellStyle name="_GM fcst OCT06" xfId="2188" xr:uid="{00000000-0005-0000-0000-00005A000000}"/>
    <cellStyle name="_GT_Storage 외_07.2.21" xfId="2189" xr:uid="{00000000-0005-0000-0000-00005B000000}"/>
    <cellStyle name="_GT_데이콤 07.5.8" xfId="2190" xr:uid="{00000000-0005-0000-0000-00005C000000}"/>
    <cellStyle name="_hp통합2003년1월가격표" xfId="2191" xr:uid="{00000000-0005-0000-0000-00005D000000}"/>
    <cellStyle name="_inet_DL360RG5_07.3.14" xfId="2192" xr:uid="{00000000-0005-0000-0000-00005E000000}"/>
    <cellStyle name="_ING생명_6513견적서('07 2 11)" xfId="2193" xr:uid="{00000000-0005-0000-0000-00005F000000}"/>
    <cellStyle name="_ING생명_이전설치비(06 8 25)" xfId="2194" xr:uid="{00000000-0005-0000-0000-000060000000}"/>
    <cellStyle name="_Intel" xfId="2195" xr:uid="{00000000-0005-0000-0000-000061000000}"/>
    <cellStyle name="_inventory-Dec5_04" xfId="2196" xr:uid="{00000000-0005-0000-0000-000062000000}"/>
    <cellStyle name="_ISS 10월 가격표" xfId="2197" xr:uid="{00000000-0005-0000-0000-000063000000}"/>
    <cellStyle name="_ISS 2005 12월 가격표" xfId="2198" xr:uid="{00000000-0005-0000-0000-000064000000}"/>
    <cellStyle name="_ISS 2005_6월 가격표-배포" xfId="2199" xr:uid="{00000000-0005-0000-0000-000065000000}"/>
    <cellStyle name="_ISS 2005_8월 가격표" xfId="2200" xr:uid="{00000000-0005-0000-0000-000066000000}"/>
    <cellStyle name="_ISS 2월 가격표_총판용" xfId="2201" xr:uid="{00000000-0005-0000-0000-000067000000}"/>
    <cellStyle name="_ISS 가격표_200405" xfId="2202" xr:uid="{00000000-0005-0000-0000-000068000000}"/>
    <cellStyle name="_ISS 가격표_200408" xfId="2203" xr:uid="{00000000-0005-0000-0000-000069000000}"/>
    <cellStyle name="_IST_HW_020520_01_현대정유(V880)" xfId="2204" xr:uid="{00000000-0005-0000-0000-00006A000000}"/>
    <cellStyle name="_ITQ-Q-2008-0151(동부증권_홈페이지 리뉴얼)-2" xfId="2205" xr:uid="{00000000-0005-0000-0000-00006B000000}"/>
    <cellStyle name="_LAN설치공사(050119)" xfId="2206" xr:uid="{00000000-0005-0000-0000-00006C000000}"/>
    <cellStyle name="_Log Book 0930" xfId="2207" xr:uid="{00000000-0005-0000-0000-00006D000000}"/>
    <cellStyle name="_Log Book_050805" xfId="2208" xr:uid="{00000000-0005-0000-0000-00006E000000}"/>
    <cellStyle name="_Log Book_050822" xfId="2209" xr:uid="{00000000-0005-0000-0000-00006F000000}"/>
    <cellStyle name="_Log Book_050905" xfId="2210" xr:uid="{00000000-0005-0000-0000-000070000000}"/>
    <cellStyle name="_Log Book_050906" xfId="2211" xr:uid="{00000000-0005-0000-0000-000071000000}"/>
    <cellStyle name="_Log Book_050930" xfId="2212" xr:uid="{00000000-0005-0000-0000-000072000000}"/>
    <cellStyle name="_Log Book_051107" xfId="2213" xr:uid="{00000000-0005-0000-0000-000073000000}"/>
    <cellStyle name="_Log Book_060301" xfId="2214" xr:uid="{00000000-0005-0000-0000-000074000000}"/>
    <cellStyle name="_Log Book_060601" xfId="2215" xr:uid="{00000000-0005-0000-0000-000075000000}"/>
    <cellStyle name="_MS 12월가격표_1" xfId="2216" xr:uid="{00000000-0005-0000-0000-000076000000}"/>
    <cellStyle name="_Nanobay_TN6208S-U4D 05 11 23" xfId="2217" xr:uid="{00000000-0005-0000-0000-000077000000}"/>
    <cellStyle name="_Network 장비 현황(NOC_DDC)_1231" xfId="2218" xr:uid="{00000000-0005-0000-0000-000078000000}"/>
    <cellStyle name="_new_FY05 1X Weekly Stock Report(as of July 31)" xfId="2219" xr:uid="{00000000-0005-0000-0000-000079000000}"/>
    <cellStyle name="_NH PowerBase 이용료(20080630, 최종)" xfId="2220" xr:uid="{00000000-0005-0000-0000-00007A000000}"/>
    <cellStyle name="_NMS관제체계적용현황_0823" xfId="3" xr:uid="{00000000-0005-0000-0000-00007B000000}"/>
    <cellStyle name="_NMS관제체계적용현황_2006년_8월11일자" xfId="4" xr:uid="{00000000-0005-0000-0000-00007C000000}"/>
    <cellStyle name="_NSS 2004년 1월 가격(ALL)" xfId="2221" xr:uid="{00000000-0005-0000-0000-00007D000000}"/>
    <cellStyle name="_NT 서버외 부분" xfId="2222" xr:uid="{00000000-0005-0000-0000-00007E000000}"/>
    <cellStyle name="_PC_List" xfId="2223" xr:uid="{00000000-0005-0000-0000-00007F000000}"/>
    <cellStyle name="_PowerBase 전송서비스(10월)" xfId="2224" xr:uid="{00000000-0005-0000-0000-000080000000}"/>
    <cellStyle name="_Pricing for KSP (1223)" xfId="2225" xr:uid="{00000000-0005-0000-0000-000081000000}"/>
    <cellStyle name="_ProCurve Quick Reference Card - December 2005" xfId="2226" xr:uid="{00000000-0005-0000-0000-000082000000}"/>
    <cellStyle name="_ProCurve Quick Reference Card - January 2006" xfId="2227" xr:uid="{00000000-0005-0000-0000-000083000000}"/>
    <cellStyle name="_ProCurve Quick Reference Card - July 1 2005" xfId="2228" xr:uid="{00000000-0005-0000-0000-000084000000}"/>
    <cellStyle name="_ProCurve Quick Reference Card - July 1 2005_Book1" xfId="2229" xr:uid="{00000000-0005-0000-0000-000085000000}"/>
    <cellStyle name="_ProCurve Quick Reference Card - July 1 2005_HP_Care_Pack_Aug05" xfId="2230" xr:uid="{00000000-0005-0000-0000-000086000000}"/>
    <cellStyle name="_ProCurve Quick Reference Card - July 1 2005_HP_Care_Pack_July05" xfId="2231" xr:uid="{00000000-0005-0000-0000-000087000000}"/>
    <cellStyle name="_ProCurve Quick Reference Card - October 1  2005" xfId="2232" xr:uid="{00000000-0005-0000-0000-000088000000}"/>
    <cellStyle name="_ProCurve Quick Reference Card - October 2005 v2" xfId="2233" xr:uid="{00000000-0005-0000-0000-000089000000}"/>
    <cellStyle name="_Proposal List_Price(070413)" xfId="2234" xr:uid="{00000000-0005-0000-0000-00008A000000}"/>
    <cellStyle name="_Proposal_Kyobo" xfId="2235" xr:uid="{00000000-0005-0000-0000-00008B000000}"/>
    <cellStyle name="_Proposal_Mirae2004" xfId="2236" xr:uid="{00000000-0005-0000-0000-00008C000000}"/>
    <cellStyle name="_Proposal_Mirae2005" xfId="2237" xr:uid="{00000000-0005-0000-0000-00008D000000}"/>
    <cellStyle name="_Proposal_Seoul(2007)" xfId="2238" xr:uid="{00000000-0005-0000-0000-00008E000000}"/>
    <cellStyle name="_PR-엑셀문서양식(가로)표준-050512-V1.1" xfId="2239" xr:uid="{00000000-0005-0000-0000-00008F000000}"/>
    <cellStyle name="_PSG inventory_14.Dec" xfId="2240" xr:uid="{00000000-0005-0000-0000-000090000000}"/>
    <cellStyle name="_PSG inventory_23.Dec" xfId="2241" xr:uid="{00000000-0005-0000-0000-000091000000}"/>
    <cellStyle name="_PSG inventory_28.Dec" xfId="2242" xr:uid="{00000000-0005-0000-0000-000092000000}"/>
    <cellStyle name="_psg stock" xfId="2243" xr:uid="{00000000-0005-0000-0000-000093000000}"/>
    <cellStyle name="_R8_CPQRC Storage 7-29-05" xfId="2244" xr:uid="{00000000-0005-0000-0000-000094000000}"/>
    <cellStyle name="_Sheet1" xfId="2245" xr:uid="{00000000-0005-0000-0000-000095000000}"/>
    <cellStyle name="_SK네트웍스_xxx_템플릿" xfId="5" xr:uid="{00000000-0005-0000-0000-000096000000}"/>
    <cellStyle name="_SK산출" xfId="2246" xr:uid="{00000000-0005-0000-0000-000097000000}"/>
    <cellStyle name="_SmartServer12월 가격표" xfId="2247" xr:uid="{00000000-0005-0000-0000-000098000000}"/>
    <cellStyle name="_Software" xfId="2248" xr:uid="{00000000-0005-0000-0000-000099000000}"/>
    <cellStyle name="_SPQ Request Form_공지용(06 매전중학교)" xfId="2249" xr:uid="{00000000-0005-0000-0000-00009A000000}"/>
    <cellStyle name="_SSH관련 견적" xfId="2250" xr:uid="{00000000-0005-0000-0000-00009B000000}"/>
    <cellStyle name="_TM테크_이창모_프론텍_060622" xfId="2251" xr:uid="{00000000-0005-0000-0000-00009C000000}"/>
    <cellStyle name="_TP-Monitor (4)" xfId="2252" xr:uid="{00000000-0005-0000-0000-00009D000000}"/>
    <cellStyle name="_V890(류지호과장)" xfId="2253" xr:uid="{00000000-0005-0000-0000-00009E000000}"/>
    <cellStyle name="_x346 &amp; rack_0617" xfId="2254" xr:uid="{00000000-0005-0000-0000-00009F000000}"/>
    <cellStyle name="_Y2006 MTP Vender 발송용 양식(Infosec)" xfId="2255" xr:uid="{00000000-0005-0000-0000-0000A0000000}"/>
    <cellStyle name="_감사원" xfId="6" xr:uid="{00000000-0005-0000-0000-0000A1000000}"/>
    <cellStyle name="_개발용역비-최종_흥국방카" xfId="2256" xr:uid="{00000000-0005-0000-0000-0000A2000000}"/>
    <cellStyle name="_견적 리스트_금액_1031_선정_Ex_ace_수정" xfId="2257" xr:uid="{00000000-0005-0000-0000-0000A3000000}"/>
    <cellStyle name="_견적(050419)" xfId="2258" xr:uid="{00000000-0005-0000-0000-0000A4000000}"/>
    <cellStyle name="_견적서" xfId="2259" xr:uid="{00000000-0005-0000-0000-0000A5000000}"/>
    <cellStyle name="_견적서(신한은행)0421콤텍시스템" xfId="2260" xr:uid="{00000000-0005-0000-0000-0000A6000000}"/>
    <cellStyle name="_견적서_20031017" xfId="2261" xr:uid="{00000000-0005-0000-0000-0000A7000000}"/>
    <cellStyle name="_견적서_4500 E1 channel card" xfId="2262" xr:uid="{00000000-0005-0000-0000-0000A8000000}"/>
    <cellStyle name="_견적서_이씨큐밸리(1217)_v1 0" xfId="2263" xr:uid="{00000000-0005-0000-0000-0000A9000000}"/>
    <cellStyle name="_견적제출6(040621)" xfId="2264" xr:uid="{00000000-0005-0000-0000-0000AA000000}"/>
    <cellStyle name="_구축 서비스 요청_SW_EndUser(ibm)" xfId="2265" xr:uid="{00000000-0005-0000-0000-0000AB000000}"/>
    <cellStyle name="_국립암센타_20080121(뉴젠)" xfId="2266" xr:uid="{00000000-0005-0000-0000-0000AC000000}"/>
    <cellStyle name="_국민은행 위성 원가" xfId="2267" xr:uid="{00000000-0005-0000-0000-0000AD000000}"/>
    <cellStyle name="_국민카드이전견적0328(신한)" xfId="2268" xr:uid="{00000000-0005-0000-0000-0000AE000000}"/>
    <cellStyle name="_국제" xfId="2269" xr:uid="{00000000-0005-0000-0000-0000AF000000}"/>
    <cellStyle name="_권유지보수내역서_080312(콤텍정보통신_최종)" xfId="2270" xr:uid="{00000000-0005-0000-0000-0000B0000000}"/>
    <cellStyle name="_금액상승" xfId="2271" xr:uid="{00000000-0005-0000-0000-0000B1000000}"/>
    <cellStyle name="_금호생명(030603_자산제외)" xfId="2272" xr:uid="{00000000-0005-0000-0000-0000B2000000}"/>
    <cellStyle name="_남양주어린이집(044005)대흥-1" xfId="2273" xr:uid="{00000000-0005-0000-0000-0000B3000000}"/>
    <cellStyle name="_네트웤(CIES)" xfId="2274" xr:uid="{00000000-0005-0000-0000-0000B4000000}"/>
    <cellStyle name="_단가표" xfId="2275" xr:uid="{00000000-0005-0000-0000-0000B5000000}"/>
    <cellStyle name="_대관불입금" xfId="2276" xr:uid="{00000000-0005-0000-0000-0000B6000000}"/>
    <cellStyle name="_동부 파워베이스 적용 이용료_200609월기준" xfId="2277" xr:uid="{00000000-0005-0000-0000-0000B7000000}"/>
    <cellStyle name="_동부CNI_HW견적_NG_070907_v1 0" xfId="2278" xr:uid="{00000000-0005-0000-0000-0000B8000000}"/>
    <cellStyle name="_동부아남반도체_통합백업견적_050615(G)최종-1" xfId="2279" xr:uid="{00000000-0005-0000-0000-0000B9000000}"/>
    <cellStyle name="_동부증권 LogSee 공급 견적서(2010 07 21)_동부증권" xfId="2280" xr:uid="{00000000-0005-0000-0000-0000BA000000}"/>
    <cellStyle name="_동부증권 홈페이지 리뉴얼 견적서-교보-1" xfId="2281" xr:uid="{00000000-0005-0000-0000-0000BB000000}"/>
    <cellStyle name="_동부증권HTS TS 견적서" xfId="2282" xr:uid="{00000000-0005-0000-0000-0000BC000000}"/>
    <cellStyle name="_롯데레몬 사이트 개발 견적서02-10-29" xfId="2283" xr:uid="{00000000-0005-0000-0000-0000BD000000}"/>
    <cellStyle name="_롯데레몬 사이트 개발 견적서02-11-06" xfId="2284" xr:uid="{00000000-0005-0000-0000-0000BE000000}"/>
    <cellStyle name="_명지프라자내역서(통신)" xfId="2285" xr:uid="{00000000-0005-0000-0000-0000BF000000}"/>
    <cellStyle name="_명지해드는터(04.08.12)_금광전설" xfId="2286" xr:uid="{00000000-0005-0000-0000-0000C0000000}"/>
    <cellStyle name="_물품명세내역-콤텍(1103)최종" xfId="2287" xr:uid="{00000000-0005-0000-0000-0000C1000000}"/>
    <cellStyle name="_방이동(040930_금강전설)" xfId="2288" xr:uid="{00000000-0005-0000-0000-0000C2000000}"/>
    <cellStyle name="_베스트텍시스템-x2100(070306-02) (2)" xfId="2289" xr:uid="{00000000-0005-0000-0000-0000C3000000}"/>
    <cellStyle name="_보이스 도입물량" xfId="2290" xr:uid="{00000000-0005-0000-0000-0000C4000000}"/>
    <cellStyle name="_복사본 (견적서)SW-09-I1306_spc(TSM) (4)" xfId="2291" xr:uid="{00000000-0005-0000-0000-0000C5000000}"/>
    <cellStyle name="_복사본 Y2006 MTP Vender(링네트)" xfId="2292" xr:uid="{00000000-0005-0000-0000-0000C6000000}"/>
    <cellStyle name="_복사본 동부생명 차세대 시스템 볼랜드-Soritng Tool-변경영향분석 견적(RM-TA-ST-DM-Cast-070411-I2max-동부정보기술)" xfId="2293" xr:uid="{00000000-0005-0000-0000-0000C7000000}"/>
    <cellStyle name="_복사본 동부생명_ESM(20070406)" xfId="2294" xr:uid="{00000000-0005-0000-0000-0000C8000000}"/>
    <cellStyle name="_복성초(040925)_견적" xfId="2295" xr:uid="{00000000-0005-0000-0000-0000C9000000}"/>
    <cellStyle name="_본사이전 대상장비 List" xfId="2296" xr:uid="{00000000-0005-0000-0000-0000CA000000}"/>
    <cellStyle name="_사전원가심의1" xfId="2297" xr:uid="{00000000-0005-0000-0000-0000CB000000}"/>
    <cellStyle name="_사전원가심의1_02.논현동파라곤아파트신축공사(가실행)-인건비재정리" xfId="2298" xr:uid="{00000000-0005-0000-0000-0000CC000000}"/>
    <cellStyle name="_사전원가심의1_02.논현동파라곤아파트신축공사(가실행)-인건비재정리_그룹웨어서버 견적서" xfId="2299" xr:uid="{00000000-0005-0000-0000-0000CD000000}"/>
    <cellStyle name="_사전원가심의1_02.논현동파라곤아파트신축공사(가실행)-인건비재정리_동부증권 OpenMCM 공급 견적서(2010.03.24)" xfId="2300" xr:uid="{00000000-0005-0000-0000-0000CE000000}"/>
    <cellStyle name="_사전원가심의1_02.논현동파라곤아파트신축공사(가실행)-인건비재정리_동부증권 OpenMCM 공급 관련 서버 견적서(2010.06.23)" xfId="2301" xr:uid="{00000000-0005-0000-0000-0000CF000000}"/>
    <cellStyle name="_사전원가심의1_02.논현동파라곤아파트신축공사(가실행)-인건비재정리_현대자산운용 NW외 견적서(이중화)081027" xfId="2302" xr:uid="{00000000-0005-0000-0000-0000D0000000}"/>
    <cellStyle name="_사전원가심의1_02.논현동파라곤아파트신축공사(가실행)-인건비재정리_현대자산운용 종합견적서(단일최소화)081102" xfId="2303" xr:uid="{00000000-0005-0000-0000-0000D1000000}"/>
    <cellStyle name="_사전원가심의1_02.논현동파라곤아파트신축공사(가실행)-인건비재정리_현대자산운용 종합견적서(단일최소화)081117M" xfId="2304" xr:uid="{00000000-0005-0000-0000-0000D2000000}"/>
    <cellStyle name="_사전원가심의1_02.논현동파라곤아파트신축공사(가실행)-인건비재정리_현대자산운용 종합견적서(단일최소화)081203" xfId="2305" xr:uid="{00000000-0005-0000-0000-0000D3000000}"/>
    <cellStyle name="_사전원가심의1_02.논현동파라곤아파트신축공사(가실행)-인건비재정리_현대증권 PC외 견적서070831" xfId="2306" xr:uid="{00000000-0005-0000-0000-0000D4000000}"/>
    <cellStyle name="_사전원가심의1_02.논현동파라곤아파트신축공사(가실행)-인건비재정리_현대증권 업무지원 PC(56대)외 견적서080715" xfId="2307" xr:uid="{00000000-0005-0000-0000-0000D5000000}"/>
    <cellStyle name="_사전원가심의1_02.논현동파라곤아파트신축공사(가실행)-인건비재정리_현대증권 운용사 PC 견적서_삼보081009" xfId="2308" xr:uid="{00000000-0005-0000-0000-0000D6000000}"/>
    <cellStyle name="_사전원가심의1_02.논현동파라곤아파트신축공사(가실행)-인건비재정리_현대증권 운용사 PC및서버 견적서_081029M" xfId="2309" xr:uid="{00000000-0005-0000-0000-0000D7000000}"/>
    <cellStyle name="_사전원가심의1_02.논현동파라곤아파트신축공사(가실행)-인건비재정리_현대증권 차세대NW 견적서080828" xfId="2310" xr:uid="{00000000-0005-0000-0000-0000D8000000}"/>
    <cellStyle name="_사전원가심의1_07)백궁가실행(02.08.16)-현장검토완료-추가수영장내역정리(02.08.22)-97" xfId="2311" xr:uid="{00000000-0005-0000-0000-0000D9000000}"/>
    <cellStyle name="_사전원가심의1_07)백궁가실행(02.08.16)-현장검토완료-추가수영장내역정리(02.08.22)-97_그룹웨어서버 견적서" xfId="2312" xr:uid="{00000000-0005-0000-0000-0000DA000000}"/>
    <cellStyle name="_사전원가심의1_07)백궁가실행(02.08.16)-현장검토완료-추가수영장내역정리(02.08.22)-97_동부증권 OpenMCM 공급 견적서(2010.03.24)" xfId="2313" xr:uid="{00000000-0005-0000-0000-0000DB000000}"/>
    <cellStyle name="_사전원가심의1_07)백궁가실행(02.08.16)-현장검토완료-추가수영장내역정리(02.08.22)-97_동부증권 OpenMCM 공급 관련 서버 견적서(2010.06.23)" xfId="2314" xr:uid="{00000000-0005-0000-0000-0000DC000000}"/>
    <cellStyle name="_사전원가심의1_07)백궁가실행(02.08.16)-현장검토완료-추가수영장내역정리(02.08.22)-97_현대자산운용 NW외 견적서(이중화)081027" xfId="2315" xr:uid="{00000000-0005-0000-0000-0000DD000000}"/>
    <cellStyle name="_사전원가심의1_07)백궁가실행(02.08.16)-현장검토완료-추가수영장내역정리(02.08.22)-97_현대자산운용 종합견적서(단일최소화)081102" xfId="2316" xr:uid="{00000000-0005-0000-0000-0000DE000000}"/>
    <cellStyle name="_사전원가심의1_07)백궁가실행(02.08.16)-현장검토완료-추가수영장내역정리(02.08.22)-97_현대자산운용 종합견적서(단일최소화)081117M" xfId="2317" xr:uid="{00000000-0005-0000-0000-0000DF000000}"/>
    <cellStyle name="_사전원가심의1_07)백궁가실행(02.08.16)-현장검토완료-추가수영장내역정리(02.08.22)-97_현대자산운용 종합견적서(단일최소화)081203" xfId="2318" xr:uid="{00000000-0005-0000-0000-0000E0000000}"/>
    <cellStyle name="_사전원가심의1_07)백궁가실행(02.08.16)-현장검토완료-추가수영장내역정리(02.08.22)-97_현대증권 PC외 견적서070831" xfId="2319" xr:uid="{00000000-0005-0000-0000-0000E1000000}"/>
    <cellStyle name="_사전원가심의1_07)백궁가실행(02.08.16)-현장검토완료-추가수영장내역정리(02.08.22)-97_현대증권 업무지원 PC(56대)외 견적서080715" xfId="2320" xr:uid="{00000000-0005-0000-0000-0000E2000000}"/>
    <cellStyle name="_사전원가심의1_07)백궁가실행(02.08.16)-현장검토완료-추가수영장내역정리(02.08.22)-97_현대증권 운용사 PC 견적서_삼보081009" xfId="2321" xr:uid="{00000000-0005-0000-0000-0000E3000000}"/>
    <cellStyle name="_사전원가심의1_07)백궁가실행(02.08.16)-현장검토완료-추가수영장내역정리(02.08.22)-97_현대증권 운용사 PC및서버 견적서_081029M" xfId="2322" xr:uid="{00000000-0005-0000-0000-0000E4000000}"/>
    <cellStyle name="_사전원가심의1_07)백궁가실행(02.08.16)-현장검토완료-추가수영장내역정리(02.08.22)-97_현대증권 차세대NW 견적서080828" xfId="2323" xr:uid="{00000000-0005-0000-0000-0000E5000000}"/>
    <cellStyle name="_사전원가심의1_1.위생,소화내역-1" xfId="2324" xr:uid="{00000000-0005-0000-0000-0000E6000000}"/>
    <cellStyle name="_사전원가심의1_1.위생,소화내역-1_그룹웨어서버 견적서" xfId="2325" xr:uid="{00000000-0005-0000-0000-0000E7000000}"/>
    <cellStyle name="_사전원가심의1_1.위생,소화내역-1_동부증권 OpenMCM 공급 견적서(2010.03.24)" xfId="2326" xr:uid="{00000000-0005-0000-0000-0000E8000000}"/>
    <cellStyle name="_사전원가심의1_1.위생,소화내역-1_동부증권 OpenMCM 공급 관련 서버 견적서(2010.06.23)" xfId="2327" xr:uid="{00000000-0005-0000-0000-0000E9000000}"/>
    <cellStyle name="_사전원가심의1_1.위생,소화내역-1_현대자산운용 NW외 견적서(이중화)081027" xfId="2328" xr:uid="{00000000-0005-0000-0000-0000EA000000}"/>
    <cellStyle name="_사전원가심의1_1.위생,소화내역-1_현대자산운용 종합견적서(단일최소화)081102" xfId="2329" xr:uid="{00000000-0005-0000-0000-0000EB000000}"/>
    <cellStyle name="_사전원가심의1_1.위생,소화내역-1_현대자산운용 종합견적서(단일최소화)081117M" xfId="2330" xr:uid="{00000000-0005-0000-0000-0000EC000000}"/>
    <cellStyle name="_사전원가심의1_1.위생,소화내역-1_현대자산운용 종합견적서(단일최소화)081203" xfId="2331" xr:uid="{00000000-0005-0000-0000-0000ED000000}"/>
    <cellStyle name="_사전원가심의1_1.위생,소화내역-1_현대증권 PC외 견적서070831" xfId="2332" xr:uid="{00000000-0005-0000-0000-0000EE000000}"/>
    <cellStyle name="_사전원가심의1_1.위생,소화내역-1_현대증권 업무지원 PC(56대)외 견적서080715" xfId="2333" xr:uid="{00000000-0005-0000-0000-0000EF000000}"/>
    <cellStyle name="_사전원가심의1_1.위생,소화내역-1_현대증권 운용사 PC 견적서_삼보081009" xfId="2334" xr:uid="{00000000-0005-0000-0000-0000F0000000}"/>
    <cellStyle name="_사전원가심의1_1.위생,소화내역-1_현대증권 운용사 PC및서버 견적서_081029M" xfId="2335" xr:uid="{00000000-0005-0000-0000-0000F1000000}"/>
    <cellStyle name="_사전원가심의1_1.위생,소화내역-1_현대증권 차세대NW 견적서080828" xfId="2336" xr:uid="{00000000-0005-0000-0000-0000F2000000}"/>
    <cellStyle name="_사전원가심의1_그룹웨어서버 견적서" xfId="2337" xr:uid="{00000000-0005-0000-0000-0000F3000000}"/>
    <cellStyle name="_사전원가심의1_도급,실행(02.2.16)" xfId="2338" xr:uid="{00000000-0005-0000-0000-0000F4000000}"/>
    <cellStyle name="_사전원가심의1_도급,실행(02.2.16)_07)백궁가실행(02.08.16)-현장검토완료-추가수영장내역정리(02.08.22)-97" xfId="2339" xr:uid="{00000000-0005-0000-0000-0000F5000000}"/>
    <cellStyle name="_사전원가심의1_도급,실행(02.2.16)_07)백궁가실행(02.08.16)-현장검토완료-추가수영장내역정리(02.08.22)-97_그룹웨어서버 견적서" xfId="2340" xr:uid="{00000000-0005-0000-0000-0000F6000000}"/>
    <cellStyle name="_사전원가심의1_도급,실행(02.2.16)_07)백궁가실행(02.08.16)-현장검토완료-추가수영장내역정리(02.08.22)-97_동부증권 OpenMCM 공급 견적서(2010.03.24)" xfId="2341" xr:uid="{00000000-0005-0000-0000-0000F7000000}"/>
    <cellStyle name="_사전원가심의1_도급,실행(02.2.16)_07)백궁가실행(02.08.16)-현장검토완료-추가수영장내역정리(02.08.22)-97_동부증권 OpenMCM 공급 관련 서버 견적서(2010.06.23)" xfId="2342" xr:uid="{00000000-0005-0000-0000-0000F8000000}"/>
    <cellStyle name="_사전원가심의1_도급,실행(02.2.16)_07)백궁가실행(02.08.16)-현장검토완료-추가수영장내역정리(02.08.22)-97_현대자산운용 NW외 견적서(이중화)081027" xfId="2343" xr:uid="{00000000-0005-0000-0000-0000F9000000}"/>
    <cellStyle name="_사전원가심의1_도급,실행(02.2.16)_07)백궁가실행(02.08.16)-현장검토완료-추가수영장내역정리(02.08.22)-97_현대자산운용 종합견적서(단일최소화)081102" xfId="2344" xr:uid="{00000000-0005-0000-0000-0000FA000000}"/>
    <cellStyle name="_사전원가심의1_도급,실행(02.2.16)_07)백궁가실행(02.08.16)-현장검토완료-추가수영장내역정리(02.08.22)-97_현대자산운용 종합견적서(단일최소화)081117M" xfId="2345" xr:uid="{00000000-0005-0000-0000-0000FB000000}"/>
    <cellStyle name="_사전원가심의1_도급,실행(02.2.16)_07)백궁가실행(02.08.16)-현장검토완료-추가수영장내역정리(02.08.22)-97_현대자산운용 종합견적서(단일최소화)081203" xfId="2346" xr:uid="{00000000-0005-0000-0000-0000FC000000}"/>
    <cellStyle name="_사전원가심의1_도급,실행(02.2.16)_07)백궁가실행(02.08.16)-현장검토완료-추가수영장내역정리(02.08.22)-97_현대증권 PC외 견적서070831" xfId="2347" xr:uid="{00000000-0005-0000-0000-0000FD000000}"/>
    <cellStyle name="_사전원가심의1_도급,실행(02.2.16)_07)백궁가실행(02.08.16)-현장검토완료-추가수영장내역정리(02.08.22)-97_현대증권 업무지원 PC(56대)외 견적서080715" xfId="2348" xr:uid="{00000000-0005-0000-0000-0000FE000000}"/>
    <cellStyle name="_사전원가심의1_도급,실행(02.2.16)_07)백궁가실행(02.08.16)-현장검토완료-추가수영장내역정리(02.08.22)-97_현대증권 운용사 PC 견적서_삼보081009" xfId="2349" xr:uid="{00000000-0005-0000-0000-0000FF000000}"/>
    <cellStyle name="_사전원가심의1_도급,실행(02.2.16)_07)백궁가실행(02.08.16)-현장검토완료-추가수영장내역정리(02.08.22)-97_현대증권 운용사 PC및서버 견적서_081029M" xfId="2350" xr:uid="{00000000-0005-0000-0000-000000010000}"/>
    <cellStyle name="_사전원가심의1_도급,실행(02.2.16)_07)백궁가실행(02.08.16)-현장검토완료-추가수영장내역정리(02.08.22)-97_현대증권 차세대NW 견적서080828" xfId="2351" xr:uid="{00000000-0005-0000-0000-000001010000}"/>
    <cellStyle name="_사전원가심의1_도급,실행(02.2.16)_1.위생,소화내역-1" xfId="2352" xr:uid="{00000000-0005-0000-0000-000002010000}"/>
    <cellStyle name="_사전원가심의1_도급,실행(02.2.16)_1.위생,소화내역-1_그룹웨어서버 견적서" xfId="2353" xr:uid="{00000000-0005-0000-0000-000003010000}"/>
    <cellStyle name="_사전원가심의1_도급,실행(02.2.16)_1.위생,소화내역-1_동부증권 OpenMCM 공급 견적서(2010.03.24)" xfId="2354" xr:uid="{00000000-0005-0000-0000-000004010000}"/>
    <cellStyle name="_사전원가심의1_도급,실행(02.2.16)_1.위생,소화내역-1_동부증권 OpenMCM 공급 관련 서버 견적서(2010.06.23)" xfId="2355" xr:uid="{00000000-0005-0000-0000-000005010000}"/>
    <cellStyle name="_사전원가심의1_도급,실행(02.2.16)_1.위생,소화내역-1_현대자산운용 NW외 견적서(이중화)081027" xfId="2356" xr:uid="{00000000-0005-0000-0000-000006010000}"/>
    <cellStyle name="_사전원가심의1_도급,실행(02.2.16)_1.위생,소화내역-1_현대자산운용 종합견적서(단일최소화)081102" xfId="2357" xr:uid="{00000000-0005-0000-0000-000007010000}"/>
    <cellStyle name="_사전원가심의1_도급,실행(02.2.16)_1.위생,소화내역-1_현대자산운용 종합견적서(단일최소화)081117M" xfId="2358" xr:uid="{00000000-0005-0000-0000-000008010000}"/>
    <cellStyle name="_사전원가심의1_도급,실행(02.2.16)_1.위생,소화내역-1_현대자산운용 종합견적서(단일최소화)081203" xfId="2359" xr:uid="{00000000-0005-0000-0000-000009010000}"/>
    <cellStyle name="_사전원가심의1_도급,실행(02.2.16)_1.위생,소화내역-1_현대증권 PC외 견적서070831" xfId="2360" xr:uid="{00000000-0005-0000-0000-00000A010000}"/>
    <cellStyle name="_사전원가심의1_도급,실행(02.2.16)_1.위생,소화내역-1_현대증권 업무지원 PC(56대)외 견적서080715" xfId="2361" xr:uid="{00000000-0005-0000-0000-00000B010000}"/>
    <cellStyle name="_사전원가심의1_도급,실행(02.2.16)_1.위생,소화내역-1_현대증권 운용사 PC 견적서_삼보081009" xfId="2362" xr:uid="{00000000-0005-0000-0000-00000C010000}"/>
    <cellStyle name="_사전원가심의1_도급,실행(02.2.16)_1.위생,소화내역-1_현대증권 운용사 PC및서버 견적서_081029M" xfId="2363" xr:uid="{00000000-0005-0000-0000-00000D010000}"/>
    <cellStyle name="_사전원가심의1_도급,실행(02.2.16)_1.위생,소화내역-1_현대증권 차세대NW 견적서080828" xfId="2364" xr:uid="{00000000-0005-0000-0000-00000E010000}"/>
    <cellStyle name="_사전원가심의1_도급,실행(02.2.16)_그룹웨어서버 견적서" xfId="2365" xr:uid="{00000000-0005-0000-0000-00000F010000}"/>
    <cellStyle name="_사전원가심의1_도급,실행(02.2.16)_동부증권 OpenMCM 공급 견적서(2010.03.24)" xfId="2366" xr:uid="{00000000-0005-0000-0000-000010010000}"/>
    <cellStyle name="_사전원가심의1_도급,실행(02.2.16)_동부증권 OpenMCM 공급 관련 서버 견적서(2010.06.23)" xfId="2367" xr:uid="{00000000-0005-0000-0000-000011010000}"/>
    <cellStyle name="_사전원가심의1_도급,실행(02.2.16)_현대자산운용 NW외 견적서(이중화)081027" xfId="2368" xr:uid="{00000000-0005-0000-0000-000012010000}"/>
    <cellStyle name="_사전원가심의1_도급,실행(02.2.16)_현대자산운용 종합견적서(단일최소화)081102" xfId="2369" xr:uid="{00000000-0005-0000-0000-000013010000}"/>
    <cellStyle name="_사전원가심의1_도급,실행(02.2.16)_현대자산운용 종합견적서(단일최소화)081117M" xfId="2370" xr:uid="{00000000-0005-0000-0000-000014010000}"/>
    <cellStyle name="_사전원가심의1_도급,실행(02.2.16)_현대자산운용 종합견적서(단일최소화)081203" xfId="2371" xr:uid="{00000000-0005-0000-0000-000015010000}"/>
    <cellStyle name="_사전원가심의1_도급,실행(02.2.16)_현대증권 PC외 견적서070831" xfId="2372" xr:uid="{00000000-0005-0000-0000-000016010000}"/>
    <cellStyle name="_사전원가심의1_도급,실행(02.2.16)_현대증권 업무지원 PC(56대)외 견적서080715" xfId="2373" xr:uid="{00000000-0005-0000-0000-000017010000}"/>
    <cellStyle name="_사전원가심의1_도급,실행(02.2.16)_현대증권 운용사 PC 견적서_삼보081009" xfId="2374" xr:uid="{00000000-0005-0000-0000-000018010000}"/>
    <cellStyle name="_사전원가심의1_도급,실행(02.2.16)_현대증권 운용사 PC및서버 견적서_081029M" xfId="2375" xr:uid="{00000000-0005-0000-0000-000019010000}"/>
    <cellStyle name="_사전원가심의1_도급,실행(02.2.16)_현대증권 차세대NW 견적서080828" xfId="2376" xr:uid="{00000000-0005-0000-0000-00001A010000}"/>
    <cellStyle name="_사전원가심의1_동부증권 OpenMCM 공급 견적서(2010.03.24)" xfId="2377" xr:uid="{00000000-0005-0000-0000-00001B010000}"/>
    <cellStyle name="_사전원가심의1_동부증권 OpenMCM 공급 관련 서버 견적서(2010.06.23)" xfId="2378" xr:uid="{00000000-0005-0000-0000-00001C010000}"/>
    <cellStyle name="_사전원가심의1_동양 백궁파라곤A공구" xfId="2379" xr:uid="{00000000-0005-0000-0000-00001D010000}"/>
    <cellStyle name="_사전원가심의1_동양 백궁파라곤A공구_그룹웨어서버 견적서" xfId="2380" xr:uid="{00000000-0005-0000-0000-00001E010000}"/>
    <cellStyle name="_사전원가심의1_동양 백궁파라곤A공구_동부증권 OpenMCM 공급 견적서(2010.03.24)" xfId="2381" xr:uid="{00000000-0005-0000-0000-00001F010000}"/>
    <cellStyle name="_사전원가심의1_동양 백궁파라곤A공구_동부증권 OpenMCM 공급 관련 서버 견적서(2010.06.23)" xfId="2382" xr:uid="{00000000-0005-0000-0000-000020010000}"/>
    <cellStyle name="_사전원가심의1_동양 백궁파라곤A공구_현대자산운용 NW외 견적서(이중화)081027" xfId="2383" xr:uid="{00000000-0005-0000-0000-000021010000}"/>
    <cellStyle name="_사전원가심의1_동양 백궁파라곤A공구_현대자산운용 종합견적서(단일최소화)081102" xfId="2384" xr:uid="{00000000-0005-0000-0000-000022010000}"/>
    <cellStyle name="_사전원가심의1_동양 백궁파라곤A공구_현대자산운용 종합견적서(단일최소화)081117M" xfId="2385" xr:uid="{00000000-0005-0000-0000-000023010000}"/>
    <cellStyle name="_사전원가심의1_동양 백궁파라곤A공구_현대자산운용 종합견적서(단일최소화)081203" xfId="2386" xr:uid="{00000000-0005-0000-0000-000024010000}"/>
    <cellStyle name="_사전원가심의1_동양 백궁파라곤A공구_현대증권 PC외 견적서070831" xfId="2387" xr:uid="{00000000-0005-0000-0000-000025010000}"/>
    <cellStyle name="_사전원가심의1_동양 백궁파라곤A공구_현대증권 업무지원 PC(56대)외 견적서080715" xfId="2388" xr:uid="{00000000-0005-0000-0000-000026010000}"/>
    <cellStyle name="_사전원가심의1_동양 백궁파라곤A공구_현대증권 운용사 PC 견적서_삼보081009" xfId="2389" xr:uid="{00000000-0005-0000-0000-000027010000}"/>
    <cellStyle name="_사전원가심의1_동양 백궁파라곤A공구_현대증권 운용사 PC및서버 견적서_081029M" xfId="2390" xr:uid="{00000000-0005-0000-0000-000028010000}"/>
    <cellStyle name="_사전원가심의1_동양 백궁파라곤A공구_현대증권 차세대NW 견적서080828" xfId="2391" xr:uid="{00000000-0005-0000-0000-000029010000}"/>
    <cellStyle name="_사전원가심의1_명지 관대기숙사5호관" xfId="2392" xr:uid="{00000000-0005-0000-0000-00002A010000}"/>
    <cellStyle name="_사전원가심의1_명지 관대기숙사5호관 기계설비공사" xfId="2393" xr:uid="{00000000-0005-0000-0000-00002B010000}"/>
    <cellStyle name="_사전원가심의1_명지 관대기숙사5호관 기계설비공사_그룹웨어서버 견적서" xfId="2394" xr:uid="{00000000-0005-0000-0000-00002C010000}"/>
    <cellStyle name="_사전원가심의1_명지 관대기숙사5호관 기계설비공사_동부증권 OpenMCM 공급 견적서(2010.03.24)" xfId="2395" xr:uid="{00000000-0005-0000-0000-00002D010000}"/>
    <cellStyle name="_사전원가심의1_명지 관대기숙사5호관 기계설비공사_동부증권 OpenMCM 공급 관련 서버 견적서(2010.06.23)" xfId="2396" xr:uid="{00000000-0005-0000-0000-00002E010000}"/>
    <cellStyle name="_사전원가심의1_명지 관대기숙사5호관 기계설비공사_현대자산운용 NW외 견적서(이중화)081027" xfId="2397" xr:uid="{00000000-0005-0000-0000-00002F010000}"/>
    <cellStyle name="_사전원가심의1_명지 관대기숙사5호관 기계설비공사_현대자산운용 종합견적서(단일최소화)081102" xfId="2398" xr:uid="{00000000-0005-0000-0000-000030010000}"/>
    <cellStyle name="_사전원가심의1_명지 관대기숙사5호관 기계설비공사_현대자산운용 종합견적서(단일최소화)081117M" xfId="2399" xr:uid="{00000000-0005-0000-0000-000031010000}"/>
    <cellStyle name="_사전원가심의1_명지 관대기숙사5호관 기계설비공사_현대자산운용 종합견적서(단일최소화)081203" xfId="2400" xr:uid="{00000000-0005-0000-0000-000032010000}"/>
    <cellStyle name="_사전원가심의1_명지 관대기숙사5호관 기계설비공사_현대증권 PC외 견적서070831" xfId="2401" xr:uid="{00000000-0005-0000-0000-000033010000}"/>
    <cellStyle name="_사전원가심의1_명지 관대기숙사5호관 기계설비공사_현대증권 업무지원 PC(56대)외 견적서080715" xfId="2402" xr:uid="{00000000-0005-0000-0000-000034010000}"/>
    <cellStyle name="_사전원가심의1_명지 관대기숙사5호관 기계설비공사_현대증권 운용사 PC 견적서_삼보081009" xfId="2403" xr:uid="{00000000-0005-0000-0000-000035010000}"/>
    <cellStyle name="_사전원가심의1_명지 관대기숙사5호관 기계설비공사_현대증권 운용사 PC및서버 견적서_081029M" xfId="2404" xr:uid="{00000000-0005-0000-0000-000036010000}"/>
    <cellStyle name="_사전원가심의1_명지 관대기숙사5호관 기계설비공사_현대증권 차세대NW 견적서080828" xfId="2405" xr:uid="{00000000-0005-0000-0000-000037010000}"/>
    <cellStyle name="_사전원가심의1_명지 관대기숙사5호관_그룹웨어서버 견적서" xfId="2406" xr:uid="{00000000-0005-0000-0000-000038010000}"/>
    <cellStyle name="_사전원가심의1_명지 관대기숙사5호관_동부증권 OpenMCM 공급 견적서(2010.03.24)" xfId="2407" xr:uid="{00000000-0005-0000-0000-000039010000}"/>
    <cellStyle name="_사전원가심의1_명지 관대기숙사5호관_동부증권 OpenMCM 공급 관련 서버 견적서(2010.06.23)" xfId="2408" xr:uid="{00000000-0005-0000-0000-00003A010000}"/>
    <cellStyle name="_사전원가심의1_명지 관대기숙사5호관_현대자산운용 NW외 견적서(이중화)081027" xfId="2409" xr:uid="{00000000-0005-0000-0000-00003B010000}"/>
    <cellStyle name="_사전원가심의1_명지 관대기숙사5호관_현대자산운용 종합견적서(단일최소화)081102" xfId="2410" xr:uid="{00000000-0005-0000-0000-00003C010000}"/>
    <cellStyle name="_사전원가심의1_명지 관대기숙사5호관_현대자산운용 종합견적서(단일최소화)081117M" xfId="2411" xr:uid="{00000000-0005-0000-0000-00003D010000}"/>
    <cellStyle name="_사전원가심의1_명지 관대기숙사5호관_현대자산운용 종합견적서(단일최소화)081203" xfId="2412" xr:uid="{00000000-0005-0000-0000-00003E010000}"/>
    <cellStyle name="_사전원가심의1_명지 관대기숙사5호관_현대증권 PC외 견적서070831" xfId="2413" xr:uid="{00000000-0005-0000-0000-00003F010000}"/>
    <cellStyle name="_사전원가심의1_명지 관대기숙사5호관_현대증권 업무지원 PC(56대)외 견적서080715" xfId="2414" xr:uid="{00000000-0005-0000-0000-000040010000}"/>
    <cellStyle name="_사전원가심의1_명지 관대기숙사5호관_현대증권 운용사 PC 견적서_삼보081009" xfId="2415" xr:uid="{00000000-0005-0000-0000-000041010000}"/>
    <cellStyle name="_사전원가심의1_명지 관대기숙사5호관_현대증권 운용사 PC및서버 견적서_081029M" xfId="2416" xr:uid="{00000000-0005-0000-0000-000042010000}"/>
    <cellStyle name="_사전원가심의1_명지 관대기숙사5호관_현대증권 차세대NW 견적서080828" xfId="2417" xr:uid="{00000000-0005-0000-0000-000043010000}"/>
    <cellStyle name="_사전원가심의1_분당파크뷰(도급-실행-02.16)" xfId="2418" xr:uid="{00000000-0005-0000-0000-000044010000}"/>
    <cellStyle name="_사전원가심의1_분당파크뷰(도급-실행-02.16)_07)백궁가실행(02.08.16)-현장검토완료-추가수영장내역정리(02.08.22)-97" xfId="2419" xr:uid="{00000000-0005-0000-0000-000045010000}"/>
    <cellStyle name="_사전원가심의1_분당파크뷰(도급-실행-02.16)_07)백궁가실행(02.08.16)-현장검토완료-추가수영장내역정리(02.08.22)-97_그룹웨어서버 견적서" xfId="2420" xr:uid="{00000000-0005-0000-0000-000046010000}"/>
    <cellStyle name="_사전원가심의1_분당파크뷰(도급-실행-02.16)_07)백궁가실행(02.08.16)-현장검토완료-추가수영장내역정리(02.08.22)-97_동부증권 OpenMCM 공급 견적서(2010.03.24)" xfId="2421" xr:uid="{00000000-0005-0000-0000-000047010000}"/>
    <cellStyle name="_사전원가심의1_분당파크뷰(도급-실행-02.16)_07)백궁가실행(02.08.16)-현장검토완료-추가수영장내역정리(02.08.22)-97_동부증권 OpenMCM 공급 관련 서버 견적서(2010.06.23)" xfId="2422" xr:uid="{00000000-0005-0000-0000-000048010000}"/>
    <cellStyle name="_사전원가심의1_분당파크뷰(도급-실행-02.16)_07)백궁가실행(02.08.16)-현장검토완료-추가수영장내역정리(02.08.22)-97_현대자산운용 NW외 견적서(이중화)081027" xfId="2423" xr:uid="{00000000-0005-0000-0000-000049010000}"/>
    <cellStyle name="_사전원가심의1_분당파크뷰(도급-실행-02.16)_07)백궁가실행(02.08.16)-현장검토완료-추가수영장내역정리(02.08.22)-97_현대자산운용 종합견적서(단일최소화)081102" xfId="2424" xr:uid="{00000000-0005-0000-0000-00004A010000}"/>
    <cellStyle name="_사전원가심의1_분당파크뷰(도급-실행-02.16)_07)백궁가실행(02.08.16)-현장검토완료-추가수영장내역정리(02.08.22)-97_현대자산운용 종합견적서(단일최소화)081117M" xfId="2425" xr:uid="{00000000-0005-0000-0000-00004B010000}"/>
    <cellStyle name="_사전원가심의1_분당파크뷰(도급-실행-02.16)_07)백궁가실행(02.08.16)-현장검토완료-추가수영장내역정리(02.08.22)-97_현대자산운용 종합견적서(단일최소화)081203" xfId="2426" xr:uid="{00000000-0005-0000-0000-00004C010000}"/>
    <cellStyle name="_사전원가심의1_분당파크뷰(도급-실행-02.16)_07)백궁가실행(02.08.16)-현장검토완료-추가수영장내역정리(02.08.22)-97_현대증권 PC외 견적서070831" xfId="2427" xr:uid="{00000000-0005-0000-0000-00004D010000}"/>
    <cellStyle name="_사전원가심의1_분당파크뷰(도급-실행-02.16)_07)백궁가실행(02.08.16)-현장검토완료-추가수영장내역정리(02.08.22)-97_현대증권 업무지원 PC(56대)외 견적서080715" xfId="2428" xr:uid="{00000000-0005-0000-0000-00004E010000}"/>
    <cellStyle name="_사전원가심의1_분당파크뷰(도급-실행-02.16)_07)백궁가실행(02.08.16)-현장검토완료-추가수영장내역정리(02.08.22)-97_현대증권 운용사 PC 견적서_삼보081009" xfId="2429" xr:uid="{00000000-0005-0000-0000-00004F010000}"/>
    <cellStyle name="_사전원가심의1_분당파크뷰(도급-실행-02.16)_07)백궁가실행(02.08.16)-현장검토완료-추가수영장내역정리(02.08.22)-97_현대증권 운용사 PC및서버 견적서_081029M" xfId="2430" xr:uid="{00000000-0005-0000-0000-000050010000}"/>
    <cellStyle name="_사전원가심의1_분당파크뷰(도급-실행-02.16)_07)백궁가실행(02.08.16)-현장검토완료-추가수영장내역정리(02.08.22)-97_현대증권 차세대NW 견적서080828" xfId="2431" xr:uid="{00000000-0005-0000-0000-000051010000}"/>
    <cellStyle name="_사전원가심의1_분당파크뷰(도급-실행-02.16)_1.위생,소화내역-1" xfId="2432" xr:uid="{00000000-0005-0000-0000-000052010000}"/>
    <cellStyle name="_사전원가심의1_분당파크뷰(도급-실행-02.16)_1.위생,소화내역-1_그룹웨어서버 견적서" xfId="2433" xr:uid="{00000000-0005-0000-0000-000053010000}"/>
    <cellStyle name="_사전원가심의1_분당파크뷰(도급-실행-02.16)_1.위생,소화내역-1_동부증권 OpenMCM 공급 견적서(2010.03.24)" xfId="2434" xr:uid="{00000000-0005-0000-0000-000054010000}"/>
    <cellStyle name="_사전원가심의1_분당파크뷰(도급-실행-02.16)_1.위생,소화내역-1_동부증권 OpenMCM 공급 관련 서버 견적서(2010.06.23)" xfId="2435" xr:uid="{00000000-0005-0000-0000-000055010000}"/>
    <cellStyle name="_사전원가심의1_분당파크뷰(도급-실행-02.16)_1.위생,소화내역-1_현대자산운용 NW외 견적서(이중화)081027" xfId="2436" xr:uid="{00000000-0005-0000-0000-000056010000}"/>
    <cellStyle name="_사전원가심의1_분당파크뷰(도급-실행-02.16)_1.위생,소화내역-1_현대자산운용 종합견적서(단일최소화)081102" xfId="2437" xr:uid="{00000000-0005-0000-0000-000057010000}"/>
    <cellStyle name="_사전원가심의1_분당파크뷰(도급-실행-02.16)_1.위생,소화내역-1_현대자산운용 종합견적서(단일최소화)081117M" xfId="2438" xr:uid="{00000000-0005-0000-0000-000058010000}"/>
    <cellStyle name="_사전원가심의1_분당파크뷰(도급-실행-02.16)_1.위생,소화내역-1_현대자산운용 종합견적서(단일최소화)081203" xfId="2439" xr:uid="{00000000-0005-0000-0000-000059010000}"/>
    <cellStyle name="_사전원가심의1_분당파크뷰(도급-실행-02.16)_1.위생,소화내역-1_현대증권 PC외 견적서070831" xfId="2440" xr:uid="{00000000-0005-0000-0000-00005A010000}"/>
    <cellStyle name="_사전원가심의1_분당파크뷰(도급-실행-02.16)_1.위생,소화내역-1_현대증권 업무지원 PC(56대)외 견적서080715" xfId="2441" xr:uid="{00000000-0005-0000-0000-00005B010000}"/>
    <cellStyle name="_사전원가심의1_분당파크뷰(도급-실행-02.16)_1.위생,소화내역-1_현대증권 운용사 PC 견적서_삼보081009" xfId="2442" xr:uid="{00000000-0005-0000-0000-00005C010000}"/>
    <cellStyle name="_사전원가심의1_분당파크뷰(도급-실행-02.16)_1.위생,소화내역-1_현대증권 운용사 PC및서버 견적서_081029M" xfId="2443" xr:uid="{00000000-0005-0000-0000-00005D010000}"/>
    <cellStyle name="_사전원가심의1_분당파크뷰(도급-실행-02.16)_1.위생,소화내역-1_현대증권 차세대NW 견적서080828" xfId="2444" xr:uid="{00000000-0005-0000-0000-00005E010000}"/>
    <cellStyle name="_사전원가심의1_분당파크뷰(도급-실행-02.16)_그룹웨어서버 견적서" xfId="2445" xr:uid="{00000000-0005-0000-0000-00005F010000}"/>
    <cellStyle name="_사전원가심의1_분당파크뷰(도급-실행-02.16)_동부증권 OpenMCM 공급 견적서(2010.03.24)" xfId="2446" xr:uid="{00000000-0005-0000-0000-000060010000}"/>
    <cellStyle name="_사전원가심의1_분당파크뷰(도급-실행-02.16)_동부증권 OpenMCM 공급 관련 서버 견적서(2010.06.23)" xfId="2447" xr:uid="{00000000-0005-0000-0000-000061010000}"/>
    <cellStyle name="_사전원가심의1_분당파크뷰(도급-실행-02.16)_현대자산운용 NW외 견적서(이중화)081027" xfId="2448" xr:uid="{00000000-0005-0000-0000-000062010000}"/>
    <cellStyle name="_사전원가심의1_분당파크뷰(도급-실행-02.16)_현대자산운용 종합견적서(단일최소화)081102" xfId="2449" xr:uid="{00000000-0005-0000-0000-000063010000}"/>
    <cellStyle name="_사전원가심의1_분당파크뷰(도급-실행-02.16)_현대자산운용 종합견적서(단일최소화)081117M" xfId="2450" xr:uid="{00000000-0005-0000-0000-000064010000}"/>
    <cellStyle name="_사전원가심의1_분당파크뷰(도급-실행-02.16)_현대자산운용 종합견적서(단일최소화)081203" xfId="2451" xr:uid="{00000000-0005-0000-0000-000065010000}"/>
    <cellStyle name="_사전원가심의1_분당파크뷰(도급-실행-02.16)_현대증권 PC외 견적서070831" xfId="2452" xr:uid="{00000000-0005-0000-0000-000066010000}"/>
    <cellStyle name="_사전원가심의1_분당파크뷰(도급-실행-02.16)_현대증권 업무지원 PC(56대)외 견적서080715" xfId="2453" xr:uid="{00000000-0005-0000-0000-000067010000}"/>
    <cellStyle name="_사전원가심의1_분당파크뷰(도급-실행-02.16)_현대증권 운용사 PC 견적서_삼보081009" xfId="2454" xr:uid="{00000000-0005-0000-0000-000068010000}"/>
    <cellStyle name="_사전원가심의1_분당파크뷰(도급-실행-02.16)_현대증권 운용사 PC및서버 견적서_081029M" xfId="2455" xr:uid="{00000000-0005-0000-0000-000069010000}"/>
    <cellStyle name="_사전원가심의1_분당파크뷰(도급-실행-02.16)_현대증권 차세대NW 견적서080828" xfId="2456" xr:uid="{00000000-0005-0000-0000-00006A010000}"/>
    <cellStyle name="_사전원가심의1_사본 - 명지 관대기숙사5호관(입찰)" xfId="2457" xr:uid="{00000000-0005-0000-0000-00006B010000}"/>
    <cellStyle name="_사전원가심의1_사본 - 명지 관대기숙사5호관(입찰)_그룹웨어서버 견적서" xfId="2458" xr:uid="{00000000-0005-0000-0000-00006C010000}"/>
    <cellStyle name="_사전원가심의1_사본 - 명지 관대기숙사5호관(입찰)_동부증권 OpenMCM 공급 견적서(2010.03.24)" xfId="2459" xr:uid="{00000000-0005-0000-0000-00006D010000}"/>
    <cellStyle name="_사전원가심의1_사본 - 명지 관대기숙사5호관(입찰)_동부증권 OpenMCM 공급 관련 서버 견적서(2010.06.23)" xfId="2460" xr:uid="{00000000-0005-0000-0000-00006E010000}"/>
    <cellStyle name="_사전원가심의1_사본 - 명지 관대기숙사5호관(입찰)_현대자산운용 NW외 견적서(이중화)081027" xfId="2461" xr:uid="{00000000-0005-0000-0000-00006F010000}"/>
    <cellStyle name="_사전원가심의1_사본 - 명지 관대기숙사5호관(입찰)_현대자산운용 종합견적서(단일최소화)081102" xfId="2462" xr:uid="{00000000-0005-0000-0000-000070010000}"/>
    <cellStyle name="_사전원가심의1_사본 - 명지 관대기숙사5호관(입찰)_현대자산운용 종합견적서(단일최소화)081117M" xfId="2463" xr:uid="{00000000-0005-0000-0000-000071010000}"/>
    <cellStyle name="_사전원가심의1_사본 - 명지 관대기숙사5호관(입찰)_현대자산운용 종합견적서(단일최소화)081203" xfId="2464" xr:uid="{00000000-0005-0000-0000-000072010000}"/>
    <cellStyle name="_사전원가심의1_사본 - 명지 관대기숙사5호관(입찰)_현대증권 PC외 견적서070831" xfId="2465" xr:uid="{00000000-0005-0000-0000-000073010000}"/>
    <cellStyle name="_사전원가심의1_사본 - 명지 관대기숙사5호관(입찰)_현대증권 업무지원 PC(56대)외 견적서080715" xfId="2466" xr:uid="{00000000-0005-0000-0000-000074010000}"/>
    <cellStyle name="_사전원가심의1_사본 - 명지 관대기숙사5호관(입찰)_현대증권 운용사 PC 견적서_삼보081009" xfId="2467" xr:uid="{00000000-0005-0000-0000-000075010000}"/>
    <cellStyle name="_사전원가심의1_사본 - 명지 관대기숙사5호관(입찰)_현대증권 운용사 PC및서버 견적서_081029M" xfId="2468" xr:uid="{00000000-0005-0000-0000-000076010000}"/>
    <cellStyle name="_사전원가심의1_사본 - 명지 관대기숙사5호관(입찰)_현대증권 차세대NW 견적서080828" xfId="2469" xr:uid="{00000000-0005-0000-0000-000077010000}"/>
    <cellStyle name="_사전원가심의1_현대자산운용 NW외 견적서(이중화)081027" xfId="2470" xr:uid="{00000000-0005-0000-0000-000078010000}"/>
    <cellStyle name="_사전원가심의1_현대자산운용 종합견적서(단일최소화)081102" xfId="2471" xr:uid="{00000000-0005-0000-0000-000079010000}"/>
    <cellStyle name="_사전원가심의1_현대자산운용 종합견적서(단일최소화)081117M" xfId="2472" xr:uid="{00000000-0005-0000-0000-00007A010000}"/>
    <cellStyle name="_사전원가심의1_현대자산운용 종합견적서(단일최소화)081203" xfId="2473" xr:uid="{00000000-0005-0000-0000-00007B010000}"/>
    <cellStyle name="_사전원가심의1_현대증권 PC외 견적서070831" xfId="2474" xr:uid="{00000000-0005-0000-0000-00007C010000}"/>
    <cellStyle name="_사전원가심의1_현대증권 업무지원 PC(56대)외 견적서080715" xfId="2475" xr:uid="{00000000-0005-0000-0000-00007D010000}"/>
    <cellStyle name="_사전원가심의1_현대증권 운용사 PC 견적서_삼보081009" xfId="2476" xr:uid="{00000000-0005-0000-0000-00007E010000}"/>
    <cellStyle name="_사전원가심의1_현대증권 운용사 PC및서버 견적서_081029M" xfId="2477" xr:uid="{00000000-0005-0000-0000-00007F010000}"/>
    <cellStyle name="_사전원가심의1_현대증권 차세대NW 견적서080828" xfId="2478" xr:uid="{00000000-0005-0000-0000-000080010000}"/>
    <cellStyle name="_삼성 서버 3월 가격표_코오롱" xfId="2479" xr:uid="{00000000-0005-0000-0000-000081010000}"/>
    <cellStyle name="_삼성네트웍스(AAS_AAS IPS_최대원)0040218_DNS" xfId="2480" xr:uid="{00000000-0005-0000-0000-000082010000}"/>
    <cellStyle name="_생면견적 NEW1111" xfId="2481" xr:uid="{00000000-0005-0000-0000-000083010000}"/>
    <cellStyle name="_서버 2003 ISS 7월 가격표1" xfId="2482" xr:uid="{00000000-0005-0000-0000-000084010000}"/>
    <cellStyle name="_서버 2003년 2월 가격표" xfId="2483" xr:uid="{00000000-0005-0000-0000-000085010000}"/>
    <cellStyle name="_서버 5월 가격표(송민철)" xfId="2484" xr:uid="{00000000-0005-0000-0000-000086010000}"/>
    <cellStyle name="_서버 송민철 2003년 3월 가격표" xfId="2485" xr:uid="{00000000-0005-0000-0000-000087010000}"/>
    <cellStyle name="_세종대통신내역(040917)" xfId="2486" xr:uid="{00000000-0005-0000-0000-000088010000}"/>
    <cellStyle name="_시스코-원가분석" xfId="2487" xr:uid="{00000000-0005-0000-0000-000089010000}"/>
    <cellStyle name="_아산(통합배선)" xfId="2488" xr:uid="{00000000-0005-0000-0000-00008A010000}"/>
    <cellStyle name="_아이넷뱅크 견적" xfId="2489" xr:uid="{00000000-0005-0000-0000-00008B010000}"/>
    <cellStyle name="_아이넷뱅크(3550)" xfId="2490" xr:uid="{00000000-0005-0000-0000-00008C010000}"/>
    <cellStyle name="_알리안츠 DRS 컨설팅 사전원가(2002.05.16)" xfId="2491" xr:uid="{00000000-0005-0000-0000-00008D010000}"/>
    <cellStyle name="_애플증권 파워베이스 이용료_080624" xfId="2492" xr:uid="{00000000-0005-0000-0000-00008E010000}"/>
    <cellStyle name="_에스넷 신한상공_콤텍_0112" xfId="2493" xr:uid="{00000000-0005-0000-0000-00008F010000}"/>
    <cellStyle name="_오원겸" xfId="2494" xr:uid="{00000000-0005-0000-0000-000090010000}"/>
    <cellStyle name="_오원겸_IBK투자증권" xfId="2495" xr:uid="{00000000-0005-0000-0000-000091010000}"/>
    <cellStyle name="_우리은행 영업점 개선방안(라우터,음성,VPN)" xfId="2496" xr:uid="{00000000-0005-0000-0000-000092010000}"/>
    <cellStyle name="_우리은행_견적내역" xfId="2497" xr:uid="{00000000-0005-0000-0000-000093010000}"/>
    <cellStyle name="_원가절감" xfId="2498" xr:uid="{00000000-0005-0000-0000-000094010000}"/>
    <cellStyle name="_웹메일통합리포팅시스템개요" xfId="2499" xr:uid="{00000000-0005-0000-0000-000095010000}"/>
    <cellStyle name="_유베이스유지보수GN050129-1" xfId="2500" xr:uid="{00000000-0005-0000-0000-000096010000}"/>
    <cellStyle name="_유지보수세부" xfId="2501" xr:uid="{00000000-0005-0000-0000-000097010000}"/>
    <cellStyle name="_이순모_BNG증권" xfId="2502" xr:uid="{00000000-0005-0000-0000-000098010000}"/>
    <cellStyle name="_이순모_ING증권" xfId="2503" xr:uid="{00000000-0005-0000-0000-000099010000}"/>
    <cellStyle name="_이순모_토러스투자증권" xfId="2504" xr:uid="{00000000-0005-0000-0000-00009A010000}"/>
    <cellStyle name="_이음솔루션-08-0529(DL380G5)" xfId="2505" xr:uid="{00000000-0005-0000-0000-00009B010000}"/>
    <cellStyle name="_인성정보-50P100P-081209" xfId="2506" xr:uid="{00000000-0005-0000-0000-00009C010000}"/>
    <cellStyle name="_인크라물량0923" xfId="2507" xr:uid="{00000000-0005-0000-0000-00009D010000}"/>
    <cellStyle name="_전관방송10283P" xfId="2508" xr:uid="{00000000-0005-0000-0000-00009E010000}"/>
    <cellStyle name="_전체시스템현황(IP등)최종본" xfId="2509" xr:uid="{00000000-0005-0000-0000-00009F010000}"/>
    <cellStyle name="_주간보고(11월23일)_traffic" xfId="7" xr:uid="{00000000-0005-0000-0000-0000A0010000}"/>
    <cellStyle name="_지식경제부" xfId="8" xr:uid="{00000000-0005-0000-0000-0000A1010000}"/>
    <cellStyle name="_지하철무선랜(041005)_우진(45%)" xfId="2510" xr:uid="{00000000-0005-0000-0000-0000A2010000}"/>
    <cellStyle name="_지하철무선랜(041022)우진" xfId="2511" xr:uid="{00000000-0005-0000-0000-0000A3010000}"/>
    <cellStyle name="_지하철무선랜(041027)_우진" xfId="2512" xr:uid="{00000000-0005-0000-0000-0000A4010000}"/>
    <cellStyle name="_직제개편 종합시트(0118)" xfId="2513" xr:uid="{00000000-0005-0000-0000-0000A5010000}"/>
    <cellStyle name="_총괄" xfId="2514" xr:uid="{00000000-0005-0000-0000-0000A6010000}"/>
    <cellStyle name="_추가구축견적서(부뜰최종_1224)" xfId="2515" xr:uid="{00000000-0005-0000-0000-0000A7010000}"/>
    <cellStyle name="_콤텍시스템" xfId="2516" xr:uid="{00000000-0005-0000-0000-0000A8010000}"/>
    <cellStyle name="_콤텍시스템-황상현(880서버)-0719-1" xfId="2517" xr:uid="{00000000-0005-0000-0000-0000A9010000}"/>
    <cellStyle name="_콤텍시스템-황상현(880서버)-0729-1" xfId="2518" xr:uid="{00000000-0005-0000-0000-0000AA010000}"/>
    <cellStyle name="_콤텍시스템-황상현(880서버)-0806-1" xfId="2519" xr:uid="{00000000-0005-0000-0000-0000AB010000}"/>
    <cellStyle name="_클레임 요청한딜 1018" xfId="2520" xr:uid="{00000000-0005-0000-0000-0000AC010000}"/>
    <cellStyle name="_통신일위대가(건설)2003_01_20" xfId="2521" xr:uid="{00000000-0005-0000-0000-0000AD010000}"/>
    <cellStyle name="_통신장비" xfId="2522" xr:uid="{00000000-0005-0000-0000-0000AE010000}"/>
    <cellStyle name="_트라이얼_KTG_HW_040302" xfId="2523" xr:uid="{00000000-0005-0000-0000-0000AF010000}"/>
    <cellStyle name="_파워베이스 전후 전송서비스 이용료_080328" xfId="2524" xr:uid="{00000000-0005-0000-0000-0000B0010000}"/>
    <cellStyle name="_포트현황" xfId="9" xr:uid="{00000000-0005-0000-0000-0000B1010000}"/>
    <cellStyle name="_표시(오라)" xfId="2525" xr:uid="{00000000-0005-0000-0000-0000B2010000}"/>
    <cellStyle name="_한국수자원기술_NAS Storage 제안_06.11.7" xfId="2526" xr:uid="{00000000-0005-0000-0000-0000B3010000}"/>
    <cellStyle name="_한미은행_CSS_콤텍" xfId="2527" xr:uid="{00000000-0005-0000-0000-0000B4010000}"/>
    <cellStyle name="_현대카드견적20021022(LG화재)" xfId="2528" xr:uid="{00000000-0005-0000-0000-0000B5010000}"/>
    <cellStyle name="_홈페이지 오토에버" xfId="2529" xr:uid="{00000000-0005-0000-0000-0000B6010000}"/>
    <cellStyle name="_황상현 과장님" xfId="2530" xr:uid="{00000000-0005-0000-0000-0000B7010000}"/>
    <cellStyle name="_흥국_방카(030514)" xfId="2531" xr:uid="{00000000-0005-0000-0000-0000B8010000}"/>
    <cellStyle name="_흥국생명방카슈랑스견적_0704" xfId="2532" xr:uid="{00000000-0005-0000-0000-0000B9010000}"/>
    <cellStyle name="¤@?e_TEST-1 " xfId="2533" xr:uid="{00000000-0005-0000-0000-0000BA010000}"/>
    <cellStyle name="=C:\WINDOWS\SYSTEM32\COMMAND.COM" xfId="2534" xr:uid="{00000000-0005-0000-0000-0000BB010000}"/>
    <cellStyle name="≤汰?수)_영업외수지" xfId="2535" xr:uid="{00000000-0005-0000-0000-0000BC010000}"/>
    <cellStyle name="△백분율" xfId="2536" xr:uid="{00000000-0005-0000-0000-0000BD010000}"/>
    <cellStyle name="△콤마" xfId="2537" xr:uid="{00000000-0005-0000-0000-0000BE010000}"/>
    <cellStyle name="æØè [0.00]_PRODUCT DETAIL Q1" xfId="2538" xr:uid="{00000000-0005-0000-0000-0000BF010000}"/>
    <cellStyle name="æØè_PRODUCT DETAIL Q1" xfId="2539" xr:uid="{00000000-0005-0000-0000-0000C0010000}"/>
    <cellStyle name="ÊÝ [0.00]_PRODUCT DETAIL Q1" xfId="2540" xr:uid="{00000000-0005-0000-0000-0000C1010000}"/>
    <cellStyle name="ÊÝ_PRODUCT DETAIL Q1" xfId="2541" xr:uid="{00000000-0005-0000-0000-0000C2010000}"/>
    <cellStyle name="W?_BOOKSHIP" xfId="2542" xr:uid="{00000000-0005-0000-0000-0000C3010000}"/>
    <cellStyle name="W_BOOKSHIP" xfId="2543" xr:uid="{00000000-0005-0000-0000-0000C4010000}"/>
    <cellStyle name="0,0_x000a__x000a_NA_x000a__x000a_" xfId="2544" xr:uid="{00000000-0005-0000-0000-0000C5010000}"/>
    <cellStyle name="0,0_x000d__x000a_NA_x000d__x000a_" xfId="2545" xr:uid="{00000000-0005-0000-0000-0000C6010000}"/>
    <cellStyle name="0,0_x000d__x000a_NA_x000d__x000a_ 2" xfId="2546" xr:uid="{00000000-0005-0000-0000-0000C7010000}"/>
    <cellStyle name="0.0" xfId="2547" xr:uid="{00000000-0005-0000-0000-0000C8010000}"/>
    <cellStyle name="0.00" xfId="2548" xr:uid="{00000000-0005-0000-0000-0000C9010000}"/>
    <cellStyle name="1" xfId="2549" xr:uid="{00000000-0005-0000-0000-0000CA010000}"/>
    <cellStyle name="²" xfId="2550" xr:uid="{00000000-0005-0000-0000-0000CB010000}"/>
    <cellStyle name="20% - Accent1" xfId="2551" xr:uid="{00000000-0005-0000-0000-0000CC010000}"/>
    <cellStyle name="20% - Accent1 2" xfId="2552" xr:uid="{00000000-0005-0000-0000-0000CD010000}"/>
    <cellStyle name="20% - Accent2" xfId="2553" xr:uid="{00000000-0005-0000-0000-0000CE010000}"/>
    <cellStyle name="20% - Accent2 2" xfId="2554" xr:uid="{00000000-0005-0000-0000-0000CF010000}"/>
    <cellStyle name="20% - Accent3" xfId="2555" xr:uid="{00000000-0005-0000-0000-0000D0010000}"/>
    <cellStyle name="20% - Accent3 2" xfId="2556" xr:uid="{00000000-0005-0000-0000-0000D1010000}"/>
    <cellStyle name="20% - Accent4" xfId="2557" xr:uid="{00000000-0005-0000-0000-0000D2010000}"/>
    <cellStyle name="20% - Accent4 2" xfId="2558" xr:uid="{00000000-0005-0000-0000-0000D3010000}"/>
    <cellStyle name="20% - Accent5" xfId="2559" xr:uid="{00000000-0005-0000-0000-0000D4010000}"/>
    <cellStyle name="20% - Accent5 2" xfId="2560" xr:uid="{00000000-0005-0000-0000-0000D5010000}"/>
    <cellStyle name="20% - Accent6" xfId="2561" xr:uid="{00000000-0005-0000-0000-0000D6010000}"/>
    <cellStyle name="20% - Accent6 2" xfId="2562" xr:uid="{00000000-0005-0000-0000-0000D7010000}"/>
    <cellStyle name="20% - 강조색1 10" xfId="10" xr:uid="{00000000-0005-0000-0000-0000D8010000}"/>
    <cellStyle name="20% - 강조색1 10 2" xfId="2563" xr:uid="{00000000-0005-0000-0000-0000D9010000}"/>
    <cellStyle name="20% - 강조색1 10 3" xfId="2564" xr:uid="{00000000-0005-0000-0000-0000DA010000}"/>
    <cellStyle name="20% - 강조색1 11" xfId="11" xr:uid="{00000000-0005-0000-0000-0000DB010000}"/>
    <cellStyle name="20% - 강조색1 12" xfId="12" xr:uid="{00000000-0005-0000-0000-0000DC010000}"/>
    <cellStyle name="20% - 강조색1 13" xfId="13" xr:uid="{00000000-0005-0000-0000-0000DD010000}"/>
    <cellStyle name="20% - 강조색1 14" xfId="14" xr:uid="{00000000-0005-0000-0000-0000DE010000}"/>
    <cellStyle name="20% - 강조색1 15" xfId="15" xr:uid="{00000000-0005-0000-0000-0000DF010000}"/>
    <cellStyle name="20% - 강조색1 16" xfId="16" xr:uid="{00000000-0005-0000-0000-0000E0010000}"/>
    <cellStyle name="20% - 강조색1 2" xfId="17" xr:uid="{00000000-0005-0000-0000-0000E1010000}"/>
    <cellStyle name="20% - 강조색1 2 2" xfId="2565" xr:uid="{00000000-0005-0000-0000-0000E2010000}"/>
    <cellStyle name="20% - 강조색1 2 3" xfId="2566" xr:uid="{00000000-0005-0000-0000-0000E3010000}"/>
    <cellStyle name="20% - 강조색1 3" xfId="18" xr:uid="{00000000-0005-0000-0000-0000E4010000}"/>
    <cellStyle name="20% - 강조색1 3 2" xfId="2567" xr:uid="{00000000-0005-0000-0000-0000E5010000}"/>
    <cellStyle name="20% - 강조색1 3 3" xfId="2568" xr:uid="{00000000-0005-0000-0000-0000E6010000}"/>
    <cellStyle name="20% - 강조색1 4" xfId="19" xr:uid="{00000000-0005-0000-0000-0000E7010000}"/>
    <cellStyle name="20% - 강조색1 4 2" xfId="2569" xr:uid="{00000000-0005-0000-0000-0000E8010000}"/>
    <cellStyle name="20% - 강조색1 4 3" xfId="2570" xr:uid="{00000000-0005-0000-0000-0000E9010000}"/>
    <cellStyle name="20% - 강조색1 5" xfId="20" xr:uid="{00000000-0005-0000-0000-0000EA010000}"/>
    <cellStyle name="20% - 강조색1 5 2" xfId="2571" xr:uid="{00000000-0005-0000-0000-0000EB010000}"/>
    <cellStyle name="20% - 강조색1 5 3" xfId="2572" xr:uid="{00000000-0005-0000-0000-0000EC010000}"/>
    <cellStyle name="20% - 강조색1 5 4" xfId="2573" xr:uid="{00000000-0005-0000-0000-0000ED010000}"/>
    <cellStyle name="20% - 강조색1 6" xfId="21" xr:uid="{00000000-0005-0000-0000-0000EE010000}"/>
    <cellStyle name="20% - 강조색1 6 2" xfId="2574" xr:uid="{00000000-0005-0000-0000-0000EF010000}"/>
    <cellStyle name="20% - 강조색1 6 3" xfId="2575" xr:uid="{00000000-0005-0000-0000-0000F0010000}"/>
    <cellStyle name="20% - 강조색1 7" xfId="22" xr:uid="{00000000-0005-0000-0000-0000F1010000}"/>
    <cellStyle name="20% - 강조색1 7 2" xfId="2576" xr:uid="{00000000-0005-0000-0000-0000F2010000}"/>
    <cellStyle name="20% - 강조색1 7 3" xfId="2577" xr:uid="{00000000-0005-0000-0000-0000F3010000}"/>
    <cellStyle name="20% - 강조색1 8" xfId="23" xr:uid="{00000000-0005-0000-0000-0000F4010000}"/>
    <cellStyle name="20% - 강조색1 8 2" xfId="2578" xr:uid="{00000000-0005-0000-0000-0000F5010000}"/>
    <cellStyle name="20% - 강조색1 8 3" xfId="2579" xr:uid="{00000000-0005-0000-0000-0000F6010000}"/>
    <cellStyle name="20% - 강조색1 9" xfId="24" xr:uid="{00000000-0005-0000-0000-0000F7010000}"/>
    <cellStyle name="20% - 강조색1 9 2" xfId="2580" xr:uid="{00000000-0005-0000-0000-0000F8010000}"/>
    <cellStyle name="20% - 강조색1 9 3" xfId="2581" xr:uid="{00000000-0005-0000-0000-0000F9010000}"/>
    <cellStyle name="20% - 강조색2 10" xfId="25" xr:uid="{00000000-0005-0000-0000-0000FA010000}"/>
    <cellStyle name="20% - 강조색2 10 2" xfId="2582" xr:uid="{00000000-0005-0000-0000-0000FB010000}"/>
    <cellStyle name="20% - 강조색2 10 3" xfId="2583" xr:uid="{00000000-0005-0000-0000-0000FC010000}"/>
    <cellStyle name="20% - 강조색2 11" xfId="26" xr:uid="{00000000-0005-0000-0000-0000FD010000}"/>
    <cellStyle name="20% - 강조색2 12" xfId="27" xr:uid="{00000000-0005-0000-0000-0000FE010000}"/>
    <cellStyle name="20% - 강조색2 13" xfId="28" xr:uid="{00000000-0005-0000-0000-0000FF010000}"/>
    <cellStyle name="20% - 강조색2 14" xfId="29" xr:uid="{00000000-0005-0000-0000-000000020000}"/>
    <cellStyle name="20% - 강조색2 15" xfId="30" xr:uid="{00000000-0005-0000-0000-000001020000}"/>
    <cellStyle name="20% - 강조색2 16" xfId="31" xr:uid="{00000000-0005-0000-0000-000002020000}"/>
    <cellStyle name="20% - 강조색2 2" xfId="32" xr:uid="{00000000-0005-0000-0000-000003020000}"/>
    <cellStyle name="20% - 강조색2 2 2" xfId="2584" xr:uid="{00000000-0005-0000-0000-000004020000}"/>
    <cellStyle name="20% - 강조색2 2 3" xfId="2585" xr:uid="{00000000-0005-0000-0000-000005020000}"/>
    <cellStyle name="20% - 강조색2 3" xfId="33" xr:uid="{00000000-0005-0000-0000-000006020000}"/>
    <cellStyle name="20% - 강조색2 3 2" xfId="2586" xr:uid="{00000000-0005-0000-0000-000007020000}"/>
    <cellStyle name="20% - 강조색2 3 3" xfId="2587" xr:uid="{00000000-0005-0000-0000-000008020000}"/>
    <cellStyle name="20% - 강조색2 4" xfId="34" xr:uid="{00000000-0005-0000-0000-000009020000}"/>
    <cellStyle name="20% - 강조색2 4 2" xfId="2588" xr:uid="{00000000-0005-0000-0000-00000A020000}"/>
    <cellStyle name="20% - 강조색2 4 3" xfId="2589" xr:uid="{00000000-0005-0000-0000-00000B020000}"/>
    <cellStyle name="20% - 강조색2 5" xfId="35" xr:uid="{00000000-0005-0000-0000-00000C020000}"/>
    <cellStyle name="20% - 강조색2 5 2" xfId="2590" xr:uid="{00000000-0005-0000-0000-00000D020000}"/>
    <cellStyle name="20% - 강조색2 5 3" xfId="2591" xr:uid="{00000000-0005-0000-0000-00000E020000}"/>
    <cellStyle name="20% - 강조색2 5 4" xfId="2592" xr:uid="{00000000-0005-0000-0000-00000F020000}"/>
    <cellStyle name="20% - 강조색2 6" xfId="36" xr:uid="{00000000-0005-0000-0000-000010020000}"/>
    <cellStyle name="20% - 강조색2 6 2" xfId="2593" xr:uid="{00000000-0005-0000-0000-000011020000}"/>
    <cellStyle name="20% - 강조색2 6 3" xfId="2594" xr:uid="{00000000-0005-0000-0000-000012020000}"/>
    <cellStyle name="20% - 강조색2 7" xfId="37" xr:uid="{00000000-0005-0000-0000-000013020000}"/>
    <cellStyle name="20% - 강조색2 7 2" xfId="2595" xr:uid="{00000000-0005-0000-0000-000014020000}"/>
    <cellStyle name="20% - 강조색2 7 3" xfId="2596" xr:uid="{00000000-0005-0000-0000-000015020000}"/>
    <cellStyle name="20% - 강조색2 8" xfId="38" xr:uid="{00000000-0005-0000-0000-000016020000}"/>
    <cellStyle name="20% - 강조색2 8 2" xfId="2597" xr:uid="{00000000-0005-0000-0000-000017020000}"/>
    <cellStyle name="20% - 강조색2 8 3" xfId="2598" xr:uid="{00000000-0005-0000-0000-000018020000}"/>
    <cellStyle name="20% - 강조색2 9" xfId="39" xr:uid="{00000000-0005-0000-0000-000019020000}"/>
    <cellStyle name="20% - 강조색2 9 2" xfId="2599" xr:uid="{00000000-0005-0000-0000-00001A020000}"/>
    <cellStyle name="20% - 강조색2 9 3" xfId="2600" xr:uid="{00000000-0005-0000-0000-00001B020000}"/>
    <cellStyle name="20% - 강조색3 10" xfId="40" xr:uid="{00000000-0005-0000-0000-00001C020000}"/>
    <cellStyle name="20% - 강조색3 10 2" xfId="2601" xr:uid="{00000000-0005-0000-0000-00001D020000}"/>
    <cellStyle name="20% - 강조색3 10 3" xfId="2602" xr:uid="{00000000-0005-0000-0000-00001E020000}"/>
    <cellStyle name="20% - 강조색3 11" xfId="41" xr:uid="{00000000-0005-0000-0000-00001F020000}"/>
    <cellStyle name="20% - 강조색3 12" xfId="42" xr:uid="{00000000-0005-0000-0000-000020020000}"/>
    <cellStyle name="20% - 강조색3 13" xfId="43" xr:uid="{00000000-0005-0000-0000-000021020000}"/>
    <cellStyle name="20% - 강조색3 14" xfId="44" xr:uid="{00000000-0005-0000-0000-000022020000}"/>
    <cellStyle name="20% - 강조색3 15" xfId="45" xr:uid="{00000000-0005-0000-0000-000023020000}"/>
    <cellStyle name="20% - 강조색3 16" xfId="46" xr:uid="{00000000-0005-0000-0000-000024020000}"/>
    <cellStyle name="20% - 강조색3 2" xfId="47" xr:uid="{00000000-0005-0000-0000-000025020000}"/>
    <cellStyle name="20% - 강조색3 2 2" xfId="2603" xr:uid="{00000000-0005-0000-0000-000026020000}"/>
    <cellStyle name="20% - 강조색3 2 3" xfId="2604" xr:uid="{00000000-0005-0000-0000-000027020000}"/>
    <cellStyle name="20% - 강조색3 3" xfId="48" xr:uid="{00000000-0005-0000-0000-000028020000}"/>
    <cellStyle name="20% - 강조색3 3 2" xfId="2605" xr:uid="{00000000-0005-0000-0000-000029020000}"/>
    <cellStyle name="20% - 강조색3 3 3" xfId="2606" xr:uid="{00000000-0005-0000-0000-00002A020000}"/>
    <cellStyle name="20% - 강조색3 4" xfId="49" xr:uid="{00000000-0005-0000-0000-00002B020000}"/>
    <cellStyle name="20% - 강조색3 4 2" xfId="2607" xr:uid="{00000000-0005-0000-0000-00002C020000}"/>
    <cellStyle name="20% - 강조색3 4 3" xfId="2608" xr:uid="{00000000-0005-0000-0000-00002D020000}"/>
    <cellStyle name="20% - 강조색3 5" xfId="50" xr:uid="{00000000-0005-0000-0000-00002E020000}"/>
    <cellStyle name="20% - 강조색3 5 2" xfId="2609" xr:uid="{00000000-0005-0000-0000-00002F020000}"/>
    <cellStyle name="20% - 강조색3 5 3" xfId="2610" xr:uid="{00000000-0005-0000-0000-000030020000}"/>
    <cellStyle name="20% - 강조색3 5 4" xfId="2611" xr:uid="{00000000-0005-0000-0000-000031020000}"/>
    <cellStyle name="20% - 강조색3 6" xfId="51" xr:uid="{00000000-0005-0000-0000-000032020000}"/>
    <cellStyle name="20% - 강조색3 6 2" xfId="2612" xr:uid="{00000000-0005-0000-0000-000033020000}"/>
    <cellStyle name="20% - 강조색3 6 3" xfId="2613" xr:uid="{00000000-0005-0000-0000-000034020000}"/>
    <cellStyle name="20% - 강조색3 7" xfId="52" xr:uid="{00000000-0005-0000-0000-000035020000}"/>
    <cellStyle name="20% - 강조색3 7 2" xfId="2614" xr:uid="{00000000-0005-0000-0000-000036020000}"/>
    <cellStyle name="20% - 강조색3 7 3" xfId="2615" xr:uid="{00000000-0005-0000-0000-000037020000}"/>
    <cellStyle name="20% - 강조색3 8" xfId="53" xr:uid="{00000000-0005-0000-0000-000038020000}"/>
    <cellStyle name="20% - 강조색3 8 2" xfId="2616" xr:uid="{00000000-0005-0000-0000-000039020000}"/>
    <cellStyle name="20% - 강조색3 8 3" xfId="2617" xr:uid="{00000000-0005-0000-0000-00003A020000}"/>
    <cellStyle name="20% - 강조색3 9" xfId="54" xr:uid="{00000000-0005-0000-0000-00003B020000}"/>
    <cellStyle name="20% - 강조색3 9 2" xfId="2618" xr:uid="{00000000-0005-0000-0000-00003C020000}"/>
    <cellStyle name="20% - 강조색3 9 3" xfId="2619" xr:uid="{00000000-0005-0000-0000-00003D020000}"/>
    <cellStyle name="20% - 강조색4 10" xfId="55" xr:uid="{00000000-0005-0000-0000-00003E020000}"/>
    <cellStyle name="20% - 강조색4 10 2" xfId="2620" xr:uid="{00000000-0005-0000-0000-00003F020000}"/>
    <cellStyle name="20% - 강조색4 10 3" xfId="2621" xr:uid="{00000000-0005-0000-0000-000040020000}"/>
    <cellStyle name="20% - 강조색4 11" xfId="56" xr:uid="{00000000-0005-0000-0000-000041020000}"/>
    <cellStyle name="20% - 강조색4 12" xfId="57" xr:uid="{00000000-0005-0000-0000-000042020000}"/>
    <cellStyle name="20% - 강조색4 13" xfId="58" xr:uid="{00000000-0005-0000-0000-000043020000}"/>
    <cellStyle name="20% - 강조색4 14" xfId="59" xr:uid="{00000000-0005-0000-0000-000044020000}"/>
    <cellStyle name="20% - 강조색4 15" xfId="60" xr:uid="{00000000-0005-0000-0000-000045020000}"/>
    <cellStyle name="20% - 강조색4 16" xfId="61" xr:uid="{00000000-0005-0000-0000-000046020000}"/>
    <cellStyle name="20% - 강조색4 2" xfId="62" xr:uid="{00000000-0005-0000-0000-000047020000}"/>
    <cellStyle name="20% - 강조색4 2 2" xfId="2622" xr:uid="{00000000-0005-0000-0000-000048020000}"/>
    <cellStyle name="20% - 강조색4 2 3" xfId="2623" xr:uid="{00000000-0005-0000-0000-000049020000}"/>
    <cellStyle name="20% - 강조색4 3" xfId="63" xr:uid="{00000000-0005-0000-0000-00004A020000}"/>
    <cellStyle name="20% - 강조색4 3 2" xfId="2624" xr:uid="{00000000-0005-0000-0000-00004B020000}"/>
    <cellStyle name="20% - 강조색4 3 3" xfId="2625" xr:uid="{00000000-0005-0000-0000-00004C020000}"/>
    <cellStyle name="20% - 강조색4 4" xfId="64" xr:uid="{00000000-0005-0000-0000-00004D020000}"/>
    <cellStyle name="20% - 강조색4 4 2" xfId="2626" xr:uid="{00000000-0005-0000-0000-00004E020000}"/>
    <cellStyle name="20% - 강조색4 4 3" xfId="2627" xr:uid="{00000000-0005-0000-0000-00004F020000}"/>
    <cellStyle name="20% - 강조색4 5" xfId="65" xr:uid="{00000000-0005-0000-0000-000050020000}"/>
    <cellStyle name="20% - 강조색4 5 2" xfId="2628" xr:uid="{00000000-0005-0000-0000-000051020000}"/>
    <cellStyle name="20% - 강조색4 5 3" xfId="2629" xr:uid="{00000000-0005-0000-0000-000052020000}"/>
    <cellStyle name="20% - 강조색4 5 4" xfId="2630" xr:uid="{00000000-0005-0000-0000-000053020000}"/>
    <cellStyle name="20% - 강조색4 6" xfId="66" xr:uid="{00000000-0005-0000-0000-000054020000}"/>
    <cellStyle name="20% - 강조색4 6 2" xfId="2631" xr:uid="{00000000-0005-0000-0000-000055020000}"/>
    <cellStyle name="20% - 강조색4 6 3" xfId="2632" xr:uid="{00000000-0005-0000-0000-000056020000}"/>
    <cellStyle name="20% - 강조색4 7" xfId="67" xr:uid="{00000000-0005-0000-0000-000057020000}"/>
    <cellStyle name="20% - 강조색4 7 2" xfId="2633" xr:uid="{00000000-0005-0000-0000-000058020000}"/>
    <cellStyle name="20% - 강조색4 7 3" xfId="2634" xr:uid="{00000000-0005-0000-0000-000059020000}"/>
    <cellStyle name="20% - 강조색4 8" xfId="68" xr:uid="{00000000-0005-0000-0000-00005A020000}"/>
    <cellStyle name="20% - 강조색4 8 2" xfId="2635" xr:uid="{00000000-0005-0000-0000-00005B020000}"/>
    <cellStyle name="20% - 강조색4 8 3" xfId="2636" xr:uid="{00000000-0005-0000-0000-00005C020000}"/>
    <cellStyle name="20% - 강조색4 9" xfId="69" xr:uid="{00000000-0005-0000-0000-00005D020000}"/>
    <cellStyle name="20% - 강조색4 9 2" xfId="2637" xr:uid="{00000000-0005-0000-0000-00005E020000}"/>
    <cellStyle name="20% - 강조색4 9 3" xfId="2638" xr:uid="{00000000-0005-0000-0000-00005F020000}"/>
    <cellStyle name="20% - 강조색5 10" xfId="70" xr:uid="{00000000-0005-0000-0000-000060020000}"/>
    <cellStyle name="20% - 강조색5 10 2" xfId="2639" xr:uid="{00000000-0005-0000-0000-000061020000}"/>
    <cellStyle name="20% - 강조색5 10 3" xfId="2640" xr:uid="{00000000-0005-0000-0000-000062020000}"/>
    <cellStyle name="20% - 강조색5 11" xfId="71" xr:uid="{00000000-0005-0000-0000-000063020000}"/>
    <cellStyle name="20% - 강조색5 12" xfId="72" xr:uid="{00000000-0005-0000-0000-000064020000}"/>
    <cellStyle name="20% - 강조색5 13" xfId="73" xr:uid="{00000000-0005-0000-0000-000065020000}"/>
    <cellStyle name="20% - 강조색5 14" xfId="74" xr:uid="{00000000-0005-0000-0000-000066020000}"/>
    <cellStyle name="20% - 강조색5 15" xfId="75" xr:uid="{00000000-0005-0000-0000-000067020000}"/>
    <cellStyle name="20% - 강조색5 16" xfId="76" xr:uid="{00000000-0005-0000-0000-000068020000}"/>
    <cellStyle name="20% - 강조색5 2" xfId="77" xr:uid="{00000000-0005-0000-0000-000069020000}"/>
    <cellStyle name="20% - 강조색5 2 2" xfId="2641" xr:uid="{00000000-0005-0000-0000-00006A020000}"/>
    <cellStyle name="20% - 강조색5 2 3" xfId="2642" xr:uid="{00000000-0005-0000-0000-00006B020000}"/>
    <cellStyle name="20% - 강조색5 3" xfId="78" xr:uid="{00000000-0005-0000-0000-00006C020000}"/>
    <cellStyle name="20% - 강조색5 3 2" xfId="2643" xr:uid="{00000000-0005-0000-0000-00006D020000}"/>
    <cellStyle name="20% - 강조색5 3 3" xfId="2644" xr:uid="{00000000-0005-0000-0000-00006E020000}"/>
    <cellStyle name="20% - 강조색5 4" xfId="79" xr:uid="{00000000-0005-0000-0000-00006F020000}"/>
    <cellStyle name="20% - 강조색5 4 2" xfId="2645" xr:uid="{00000000-0005-0000-0000-000070020000}"/>
    <cellStyle name="20% - 강조색5 4 3" xfId="2646" xr:uid="{00000000-0005-0000-0000-000071020000}"/>
    <cellStyle name="20% - 강조색5 5" xfId="80" xr:uid="{00000000-0005-0000-0000-000072020000}"/>
    <cellStyle name="20% - 강조색5 5 2" xfId="2647" xr:uid="{00000000-0005-0000-0000-000073020000}"/>
    <cellStyle name="20% - 강조색5 5 3" xfId="2648" xr:uid="{00000000-0005-0000-0000-000074020000}"/>
    <cellStyle name="20% - 강조색5 6" xfId="81" xr:uid="{00000000-0005-0000-0000-000075020000}"/>
    <cellStyle name="20% - 강조색5 6 2" xfId="2649" xr:uid="{00000000-0005-0000-0000-000076020000}"/>
    <cellStyle name="20% - 강조색5 6 3" xfId="2650" xr:uid="{00000000-0005-0000-0000-000077020000}"/>
    <cellStyle name="20% - 강조색5 7" xfId="82" xr:uid="{00000000-0005-0000-0000-000078020000}"/>
    <cellStyle name="20% - 강조색5 7 2" xfId="2651" xr:uid="{00000000-0005-0000-0000-000079020000}"/>
    <cellStyle name="20% - 강조색5 7 3" xfId="2652" xr:uid="{00000000-0005-0000-0000-00007A020000}"/>
    <cellStyle name="20% - 강조색5 8" xfId="83" xr:uid="{00000000-0005-0000-0000-00007B020000}"/>
    <cellStyle name="20% - 강조색5 8 2" xfId="2653" xr:uid="{00000000-0005-0000-0000-00007C020000}"/>
    <cellStyle name="20% - 강조색5 8 3" xfId="2654" xr:uid="{00000000-0005-0000-0000-00007D020000}"/>
    <cellStyle name="20% - 강조색5 9" xfId="84" xr:uid="{00000000-0005-0000-0000-00007E020000}"/>
    <cellStyle name="20% - 강조색5 9 2" xfId="2655" xr:uid="{00000000-0005-0000-0000-00007F020000}"/>
    <cellStyle name="20% - 강조색5 9 3" xfId="2656" xr:uid="{00000000-0005-0000-0000-000080020000}"/>
    <cellStyle name="20% - 강조색6 10" xfId="85" xr:uid="{00000000-0005-0000-0000-000081020000}"/>
    <cellStyle name="20% - 강조색6 10 2" xfId="2657" xr:uid="{00000000-0005-0000-0000-000082020000}"/>
    <cellStyle name="20% - 강조색6 10 3" xfId="2658" xr:uid="{00000000-0005-0000-0000-000083020000}"/>
    <cellStyle name="20% - 강조색6 11" xfId="86" xr:uid="{00000000-0005-0000-0000-000084020000}"/>
    <cellStyle name="20% - 강조색6 12" xfId="87" xr:uid="{00000000-0005-0000-0000-000085020000}"/>
    <cellStyle name="20% - 강조색6 13" xfId="88" xr:uid="{00000000-0005-0000-0000-000086020000}"/>
    <cellStyle name="20% - 강조색6 14" xfId="89" xr:uid="{00000000-0005-0000-0000-000087020000}"/>
    <cellStyle name="20% - 강조색6 15" xfId="90" xr:uid="{00000000-0005-0000-0000-000088020000}"/>
    <cellStyle name="20% - 강조색6 16" xfId="91" xr:uid="{00000000-0005-0000-0000-000089020000}"/>
    <cellStyle name="20% - 강조색6 2" xfId="92" xr:uid="{00000000-0005-0000-0000-00008A020000}"/>
    <cellStyle name="20% - 강조색6 2 2" xfId="2659" xr:uid="{00000000-0005-0000-0000-00008B020000}"/>
    <cellStyle name="20% - 강조색6 2 3" xfId="2660" xr:uid="{00000000-0005-0000-0000-00008C020000}"/>
    <cellStyle name="20% - 강조색6 3" xfId="93" xr:uid="{00000000-0005-0000-0000-00008D020000}"/>
    <cellStyle name="20% - 강조색6 3 2" xfId="2661" xr:uid="{00000000-0005-0000-0000-00008E020000}"/>
    <cellStyle name="20% - 강조색6 3 3" xfId="2662" xr:uid="{00000000-0005-0000-0000-00008F020000}"/>
    <cellStyle name="20% - 강조색6 4" xfId="94" xr:uid="{00000000-0005-0000-0000-000090020000}"/>
    <cellStyle name="20% - 강조색6 4 2" xfId="2663" xr:uid="{00000000-0005-0000-0000-000091020000}"/>
    <cellStyle name="20% - 강조색6 4 3" xfId="2664" xr:uid="{00000000-0005-0000-0000-000092020000}"/>
    <cellStyle name="20% - 강조색6 5" xfId="95" xr:uid="{00000000-0005-0000-0000-000093020000}"/>
    <cellStyle name="20% - 강조색6 5 2" xfId="2665" xr:uid="{00000000-0005-0000-0000-000094020000}"/>
    <cellStyle name="20% - 강조색6 5 3" xfId="2666" xr:uid="{00000000-0005-0000-0000-000095020000}"/>
    <cellStyle name="20% - 강조색6 5 4" xfId="2667" xr:uid="{00000000-0005-0000-0000-000096020000}"/>
    <cellStyle name="20% - 강조색6 6" xfId="96" xr:uid="{00000000-0005-0000-0000-000097020000}"/>
    <cellStyle name="20% - 강조색6 6 2" xfId="2668" xr:uid="{00000000-0005-0000-0000-000098020000}"/>
    <cellStyle name="20% - 강조색6 6 3" xfId="2669" xr:uid="{00000000-0005-0000-0000-000099020000}"/>
    <cellStyle name="20% - 강조색6 7" xfId="97" xr:uid="{00000000-0005-0000-0000-00009A020000}"/>
    <cellStyle name="20% - 강조색6 7 2" xfId="2670" xr:uid="{00000000-0005-0000-0000-00009B020000}"/>
    <cellStyle name="20% - 강조색6 7 3" xfId="2671" xr:uid="{00000000-0005-0000-0000-00009C020000}"/>
    <cellStyle name="20% - 강조색6 8" xfId="98" xr:uid="{00000000-0005-0000-0000-00009D020000}"/>
    <cellStyle name="20% - 강조색6 8 2" xfId="2672" xr:uid="{00000000-0005-0000-0000-00009E020000}"/>
    <cellStyle name="20% - 강조색6 8 3" xfId="2673" xr:uid="{00000000-0005-0000-0000-00009F020000}"/>
    <cellStyle name="20% - 강조색6 9" xfId="99" xr:uid="{00000000-0005-0000-0000-0000A0020000}"/>
    <cellStyle name="20% - 강조색6 9 2" xfId="2674" xr:uid="{00000000-0005-0000-0000-0000A1020000}"/>
    <cellStyle name="20% - 강조색6 9 3" xfId="2675" xr:uid="{00000000-0005-0000-0000-0000A2020000}"/>
    <cellStyle name="40% - Accent1" xfId="2676" xr:uid="{00000000-0005-0000-0000-0000A3020000}"/>
    <cellStyle name="40% - Accent1 2" xfId="2677" xr:uid="{00000000-0005-0000-0000-0000A4020000}"/>
    <cellStyle name="40% - Accent2" xfId="2678" xr:uid="{00000000-0005-0000-0000-0000A5020000}"/>
    <cellStyle name="40% - Accent2 2" xfId="2679" xr:uid="{00000000-0005-0000-0000-0000A6020000}"/>
    <cellStyle name="40% - Accent3" xfId="2680" xr:uid="{00000000-0005-0000-0000-0000A7020000}"/>
    <cellStyle name="40% - Accent3 2" xfId="2681" xr:uid="{00000000-0005-0000-0000-0000A8020000}"/>
    <cellStyle name="40% - Accent4" xfId="2682" xr:uid="{00000000-0005-0000-0000-0000A9020000}"/>
    <cellStyle name="40% - Accent4 2" xfId="2683" xr:uid="{00000000-0005-0000-0000-0000AA020000}"/>
    <cellStyle name="40% - Accent5" xfId="2684" xr:uid="{00000000-0005-0000-0000-0000AB020000}"/>
    <cellStyle name="40% - Accent5 2" xfId="2685" xr:uid="{00000000-0005-0000-0000-0000AC020000}"/>
    <cellStyle name="40% - Accent6" xfId="2686" xr:uid="{00000000-0005-0000-0000-0000AD020000}"/>
    <cellStyle name="40% - Accent6 2" xfId="2687" xr:uid="{00000000-0005-0000-0000-0000AE020000}"/>
    <cellStyle name="40% - 강조색1 10" xfId="100" xr:uid="{00000000-0005-0000-0000-0000AF020000}"/>
    <cellStyle name="40% - 강조색1 10 2" xfId="2688" xr:uid="{00000000-0005-0000-0000-0000B0020000}"/>
    <cellStyle name="40% - 강조색1 10 3" xfId="2689" xr:uid="{00000000-0005-0000-0000-0000B1020000}"/>
    <cellStyle name="40% - 강조색1 11" xfId="101" xr:uid="{00000000-0005-0000-0000-0000B2020000}"/>
    <cellStyle name="40% - 강조색1 12" xfId="102" xr:uid="{00000000-0005-0000-0000-0000B3020000}"/>
    <cellStyle name="40% - 강조색1 13" xfId="103" xr:uid="{00000000-0005-0000-0000-0000B4020000}"/>
    <cellStyle name="40% - 강조색1 14" xfId="104" xr:uid="{00000000-0005-0000-0000-0000B5020000}"/>
    <cellStyle name="40% - 강조색1 15" xfId="105" xr:uid="{00000000-0005-0000-0000-0000B6020000}"/>
    <cellStyle name="40% - 강조색1 16" xfId="106" xr:uid="{00000000-0005-0000-0000-0000B7020000}"/>
    <cellStyle name="40% - 강조색1 2" xfId="107" xr:uid="{00000000-0005-0000-0000-0000B8020000}"/>
    <cellStyle name="40% - 강조색1 2 2" xfId="2690" xr:uid="{00000000-0005-0000-0000-0000B9020000}"/>
    <cellStyle name="40% - 강조색1 2 3" xfId="2691" xr:uid="{00000000-0005-0000-0000-0000BA020000}"/>
    <cellStyle name="40% - 강조색1 3" xfId="108" xr:uid="{00000000-0005-0000-0000-0000BB020000}"/>
    <cellStyle name="40% - 강조색1 3 2" xfId="2692" xr:uid="{00000000-0005-0000-0000-0000BC020000}"/>
    <cellStyle name="40% - 강조색1 3 3" xfId="2693" xr:uid="{00000000-0005-0000-0000-0000BD020000}"/>
    <cellStyle name="40% - 강조색1 4" xfId="109" xr:uid="{00000000-0005-0000-0000-0000BE020000}"/>
    <cellStyle name="40% - 강조색1 4 2" xfId="2694" xr:uid="{00000000-0005-0000-0000-0000BF020000}"/>
    <cellStyle name="40% - 강조색1 4 3" xfId="2695" xr:uid="{00000000-0005-0000-0000-0000C0020000}"/>
    <cellStyle name="40% - 강조색1 5" xfId="110" xr:uid="{00000000-0005-0000-0000-0000C1020000}"/>
    <cellStyle name="40% - 강조색1 5 2" xfId="2696" xr:uid="{00000000-0005-0000-0000-0000C2020000}"/>
    <cellStyle name="40% - 강조색1 5 3" xfId="2697" xr:uid="{00000000-0005-0000-0000-0000C3020000}"/>
    <cellStyle name="40% - 강조색1 5 4" xfId="2698" xr:uid="{00000000-0005-0000-0000-0000C4020000}"/>
    <cellStyle name="40% - 강조색1 6" xfId="111" xr:uid="{00000000-0005-0000-0000-0000C5020000}"/>
    <cellStyle name="40% - 강조색1 6 2" xfId="2699" xr:uid="{00000000-0005-0000-0000-0000C6020000}"/>
    <cellStyle name="40% - 강조색1 6 3" xfId="2700" xr:uid="{00000000-0005-0000-0000-0000C7020000}"/>
    <cellStyle name="40% - 강조색1 7" xfId="112" xr:uid="{00000000-0005-0000-0000-0000C8020000}"/>
    <cellStyle name="40% - 강조색1 7 2" xfId="2701" xr:uid="{00000000-0005-0000-0000-0000C9020000}"/>
    <cellStyle name="40% - 강조색1 7 3" xfId="2702" xr:uid="{00000000-0005-0000-0000-0000CA020000}"/>
    <cellStyle name="40% - 강조색1 8" xfId="113" xr:uid="{00000000-0005-0000-0000-0000CB020000}"/>
    <cellStyle name="40% - 강조색1 8 2" xfId="2703" xr:uid="{00000000-0005-0000-0000-0000CC020000}"/>
    <cellStyle name="40% - 강조색1 8 3" xfId="2704" xr:uid="{00000000-0005-0000-0000-0000CD020000}"/>
    <cellStyle name="40% - 강조색1 9" xfId="114" xr:uid="{00000000-0005-0000-0000-0000CE020000}"/>
    <cellStyle name="40% - 강조색1 9 2" xfId="2705" xr:uid="{00000000-0005-0000-0000-0000CF020000}"/>
    <cellStyle name="40% - 강조색1 9 3" xfId="2706" xr:uid="{00000000-0005-0000-0000-0000D0020000}"/>
    <cellStyle name="40% - 강조색2 10" xfId="115" xr:uid="{00000000-0005-0000-0000-0000D1020000}"/>
    <cellStyle name="40% - 강조색2 10 2" xfId="2707" xr:uid="{00000000-0005-0000-0000-0000D2020000}"/>
    <cellStyle name="40% - 강조색2 10 3" xfId="2708" xr:uid="{00000000-0005-0000-0000-0000D3020000}"/>
    <cellStyle name="40% - 강조색2 11" xfId="116" xr:uid="{00000000-0005-0000-0000-0000D4020000}"/>
    <cellStyle name="40% - 강조색2 12" xfId="117" xr:uid="{00000000-0005-0000-0000-0000D5020000}"/>
    <cellStyle name="40% - 강조색2 13" xfId="118" xr:uid="{00000000-0005-0000-0000-0000D6020000}"/>
    <cellStyle name="40% - 강조색2 14" xfId="119" xr:uid="{00000000-0005-0000-0000-0000D7020000}"/>
    <cellStyle name="40% - 강조색2 15" xfId="120" xr:uid="{00000000-0005-0000-0000-0000D8020000}"/>
    <cellStyle name="40% - 강조색2 16" xfId="121" xr:uid="{00000000-0005-0000-0000-0000D9020000}"/>
    <cellStyle name="40% - 강조색2 2" xfId="122" xr:uid="{00000000-0005-0000-0000-0000DA020000}"/>
    <cellStyle name="40% - 강조색2 2 2" xfId="2709" xr:uid="{00000000-0005-0000-0000-0000DB020000}"/>
    <cellStyle name="40% - 강조색2 2 3" xfId="2710" xr:uid="{00000000-0005-0000-0000-0000DC020000}"/>
    <cellStyle name="40% - 강조색2 3" xfId="123" xr:uid="{00000000-0005-0000-0000-0000DD020000}"/>
    <cellStyle name="40% - 강조색2 3 2" xfId="2711" xr:uid="{00000000-0005-0000-0000-0000DE020000}"/>
    <cellStyle name="40% - 강조색2 3 3" xfId="2712" xr:uid="{00000000-0005-0000-0000-0000DF020000}"/>
    <cellStyle name="40% - 강조색2 4" xfId="124" xr:uid="{00000000-0005-0000-0000-0000E0020000}"/>
    <cellStyle name="40% - 강조색2 4 2" xfId="2713" xr:uid="{00000000-0005-0000-0000-0000E1020000}"/>
    <cellStyle name="40% - 강조색2 4 3" xfId="2714" xr:uid="{00000000-0005-0000-0000-0000E2020000}"/>
    <cellStyle name="40% - 강조색2 5" xfId="125" xr:uid="{00000000-0005-0000-0000-0000E3020000}"/>
    <cellStyle name="40% - 강조색2 5 2" xfId="2715" xr:uid="{00000000-0005-0000-0000-0000E4020000}"/>
    <cellStyle name="40% - 강조색2 5 3" xfId="2716" xr:uid="{00000000-0005-0000-0000-0000E5020000}"/>
    <cellStyle name="40% - 강조색2 6" xfId="126" xr:uid="{00000000-0005-0000-0000-0000E6020000}"/>
    <cellStyle name="40% - 강조색2 6 2" xfId="2717" xr:uid="{00000000-0005-0000-0000-0000E7020000}"/>
    <cellStyle name="40% - 강조색2 6 3" xfId="2718" xr:uid="{00000000-0005-0000-0000-0000E8020000}"/>
    <cellStyle name="40% - 강조색2 7" xfId="127" xr:uid="{00000000-0005-0000-0000-0000E9020000}"/>
    <cellStyle name="40% - 강조색2 7 2" xfId="2719" xr:uid="{00000000-0005-0000-0000-0000EA020000}"/>
    <cellStyle name="40% - 강조색2 7 3" xfId="2720" xr:uid="{00000000-0005-0000-0000-0000EB020000}"/>
    <cellStyle name="40% - 강조색2 8" xfId="128" xr:uid="{00000000-0005-0000-0000-0000EC020000}"/>
    <cellStyle name="40% - 강조색2 8 2" xfId="2721" xr:uid="{00000000-0005-0000-0000-0000ED020000}"/>
    <cellStyle name="40% - 강조색2 8 3" xfId="2722" xr:uid="{00000000-0005-0000-0000-0000EE020000}"/>
    <cellStyle name="40% - 강조색2 9" xfId="129" xr:uid="{00000000-0005-0000-0000-0000EF020000}"/>
    <cellStyle name="40% - 강조색2 9 2" xfId="2723" xr:uid="{00000000-0005-0000-0000-0000F0020000}"/>
    <cellStyle name="40% - 강조색2 9 3" xfId="2724" xr:uid="{00000000-0005-0000-0000-0000F1020000}"/>
    <cellStyle name="40% - 강조색3 10" xfId="130" xr:uid="{00000000-0005-0000-0000-0000F2020000}"/>
    <cellStyle name="40% - 강조색3 10 2" xfId="2725" xr:uid="{00000000-0005-0000-0000-0000F3020000}"/>
    <cellStyle name="40% - 강조색3 10 3" xfId="2726" xr:uid="{00000000-0005-0000-0000-0000F4020000}"/>
    <cellStyle name="40% - 강조색3 11" xfId="131" xr:uid="{00000000-0005-0000-0000-0000F5020000}"/>
    <cellStyle name="40% - 강조색3 12" xfId="132" xr:uid="{00000000-0005-0000-0000-0000F6020000}"/>
    <cellStyle name="40% - 강조색3 13" xfId="133" xr:uid="{00000000-0005-0000-0000-0000F7020000}"/>
    <cellStyle name="40% - 강조색3 14" xfId="134" xr:uid="{00000000-0005-0000-0000-0000F8020000}"/>
    <cellStyle name="40% - 강조색3 15" xfId="135" xr:uid="{00000000-0005-0000-0000-0000F9020000}"/>
    <cellStyle name="40% - 강조색3 16" xfId="136" xr:uid="{00000000-0005-0000-0000-0000FA020000}"/>
    <cellStyle name="40% - 강조색3 2" xfId="137" xr:uid="{00000000-0005-0000-0000-0000FB020000}"/>
    <cellStyle name="40% - 강조색3 2 2" xfId="2727" xr:uid="{00000000-0005-0000-0000-0000FC020000}"/>
    <cellStyle name="40% - 강조색3 2 3" xfId="2728" xr:uid="{00000000-0005-0000-0000-0000FD020000}"/>
    <cellStyle name="40% - 강조색3 3" xfId="138" xr:uid="{00000000-0005-0000-0000-0000FE020000}"/>
    <cellStyle name="40% - 강조색3 3 2" xfId="2729" xr:uid="{00000000-0005-0000-0000-0000FF020000}"/>
    <cellStyle name="40% - 강조색3 3 3" xfId="2730" xr:uid="{00000000-0005-0000-0000-000000030000}"/>
    <cellStyle name="40% - 강조색3 4" xfId="139" xr:uid="{00000000-0005-0000-0000-000001030000}"/>
    <cellStyle name="40% - 강조색3 4 2" xfId="2731" xr:uid="{00000000-0005-0000-0000-000002030000}"/>
    <cellStyle name="40% - 강조색3 4 3" xfId="2732" xr:uid="{00000000-0005-0000-0000-000003030000}"/>
    <cellStyle name="40% - 강조색3 5" xfId="140" xr:uid="{00000000-0005-0000-0000-000004030000}"/>
    <cellStyle name="40% - 강조색3 5 2" xfId="2733" xr:uid="{00000000-0005-0000-0000-000005030000}"/>
    <cellStyle name="40% - 강조색3 5 3" xfId="2734" xr:uid="{00000000-0005-0000-0000-000006030000}"/>
    <cellStyle name="40% - 강조색3 5 4" xfId="2735" xr:uid="{00000000-0005-0000-0000-000007030000}"/>
    <cellStyle name="40% - 강조색3 6" xfId="141" xr:uid="{00000000-0005-0000-0000-000008030000}"/>
    <cellStyle name="40% - 강조색3 6 2" xfId="2736" xr:uid="{00000000-0005-0000-0000-000009030000}"/>
    <cellStyle name="40% - 강조색3 6 3" xfId="2737" xr:uid="{00000000-0005-0000-0000-00000A030000}"/>
    <cellStyle name="40% - 강조색3 7" xfId="142" xr:uid="{00000000-0005-0000-0000-00000B030000}"/>
    <cellStyle name="40% - 강조색3 7 2" xfId="2738" xr:uid="{00000000-0005-0000-0000-00000C030000}"/>
    <cellStyle name="40% - 강조색3 7 3" xfId="2739" xr:uid="{00000000-0005-0000-0000-00000D030000}"/>
    <cellStyle name="40% - 강조색3 8" xfId="143" xr:uid="{00000000-0005-0000-0000-00000E030000}"/>
    <cellStyle name="40% - 강조색3 8 2" xfId="2740" xr:uid="{00000000-0005-0000-0000-00000F030000}"/>
    <cellStyle name="40% - 강조색3 8 3" xfId="2741" xr:uid="{00000000-0005-0000-0000-000010030000}"/>
    <cellStyle name="40% - 강조색3 9" xfId="144" xr:uid="{00000000-0005-0000-0000-000011030000}"/>
    <cellStyle name="40% - 강조색3 9 2" xfId="2742" xr:uid="{00000000-0005-0000-0000-000012030000}"/>
    <cellStyle name="40% - 강조색3 9 3" xfId="2743" xr:uid="{00000000-0005-0000-0000-000013030000}"/>
    <cellStyle name="40% - 강조색4 10" xfId="145" xr:uid="{00000000-0005-0000-0000-000014030000}"/>
    <cellStyle name="40% - 강조색4 10 2" xfId="2744" xr:uid="{00000000-0005-0000-0000-000015030000}"/>
    <cellStyle name="40% - 강조색4 10 3" xfId="2745" xr:uid="{00000000-0005-0000-0000-000016030000}"/>
    <cellStyle name="40% - 강조색4 11" xfId="146" xr:uid="{00000000-0005-0000-0000-000017030000}"/>
    <cellStyle name="40% - 강조색4 12" xfId="147" xr:uid="{00000000-0005-0000-0000-000018030000}"/>
    <cellStyle name="40% - 강조색4 13" xfId="148" xr:uid="{00000000-0005-0000-0000-000019030000}"/>
    <cellStyle name="40% - 강조색4 14" xfId="149" xr:uid="{00000000-0005-0000-0000-00001A030000}"/>
    <cellStyle name="40% - 강조색4 15" xfId="150" xr:uid="{00000000-0005-0000-0000-00001B030000}"/>
    <cellStyle name="40% - 강조색4 16" xfId="151" xr:uid="{00000000-0005-0000-0000-00001C030000}"/>
    <cellStyle name="40% - 강조색4 2" xfId="152" xr:uid="{00000000-0005-0000-0000-00001D030000}"/>
    <cellStyle name="40% - 강조색4 2 2" xfId="2746" xr:uid="{00000000-0005-0000-0000-00001E030000}"/>
    <cellStyle name="40% - 강조색4 2 3" xfId="2747" xr:uid="{00000000-0005-0000-0000-00001F030000}"/>
    <cellStyle name="40% - 강조색4 3" xfId="153" xr:uid="{00000000-0005-0000-0000-000020030000}"/>
    <cellStyle name="40% - 강조색4 3 2" xfId="2748" xr:uid="{00000000-0005-0000-0000-000021030000}"/>
    <cellStyle name="40% - 강조색4 3 3" xfId="2749" xr:uid="{00000000-0005-0000-0000-000022030000}"/>
    <cellStyle name="40% - 강조색4 4" xfId="154" xr:uid="{00000000-0005-0000-0000-000023030000}"/>
    <cellStyle name="40% - 강조색4 4 2" xfId="2750" xr:uid="{00000000-0005-0000-0000-000024030000}"/>
    <cellStyle name="40% - 강조색4 4 3" xfId="2751" xr:uid="{00000000-0005-0000-0000-000025030000}"/>
    <cellStyle name="40% - 강조색4 5" xfId="155" xr:uid="{00000000-0005-0000-0000-000026030000}"/>
    <cellStyle name="40% - 강조색4 5 2" xfId="2752" xr:uid="{00000000-0005-0000-0000-000027030000}"/>
    <cellStyle name="40% - 강조색4 5 3" xfId="2753" xr:uid="{00000000-0005-0000-0000-000028030000}"/>
    <cellStyle name="40% - 강조색4 5 4" xfId="2754" xr:uid="{00000000-0005-0000-0000-000029030000}"/>
    <cellStyle name="40% - 강조색4 6" xfId="156" xr:uid="{00000000-0005-0000-0000-00002A030000}"/>
    <cellStyle name="40% - 강조색4 6 2" xfId="2755" xr:uid="{00000000-0005-0000-0000-00002B030000}"/>
    <cellStyle name="40% - 강조색4 6 3" xfId="2756" xr:uid="{00000000-0005-0000-0000-00002C030000}"/>
    <cellStyle name="40% - 강조색4 7" xfId="157" xr:uid="{00000000-0005-0000-0000-00002D030000}"/>
    <cellStyle name="40% - 강조색4 7 2" xfId="2757" xr:uid="{00000000-0005-0000-0000-00002E030000}"/>
    <cellStyle name="40% - 강조색4 7 3" xfId="2758" xr:uid="{00000000-0005-0000-0000-00002F030000}"/>
    <cellStyle name="40% - 강조색4 8" xfId="158" xr:uid="{00000000-0005-0000-0000-000030030000}"/>
    <cellStyle name="40% - 강조색4 8 2" xfId="2759" xr:uid="{00000000-0005-0000-0000-000031030000}"/>
    <cellStyle name="40% - 강조색4 8 3" xfId="2760" xr:uid="{00000000-0005-0000-0000-000032030000}"/>
    <cellStyle name="40% - 강조색4 9" xfId="159" xr:uid="{00000000-0005-0000-0000-000033030000}"/>
    <cellStyle name="40% - 강조색4 9 2" xfId="2761" xr:uid="{00000000-0005-0000-0000-000034030000}"/>
    <cellStyle name="40% - 강조색4 9 3" xfId="2762" xr:uid="{00000000-0005-0000-0000-000035030000}"/>
    <cellStyle name="40% - 강조색5 10" xfId="160" xr:uid="{00000000-0005-0000-0000-000036030000}"/>
    <cellStyle name="40% - 강조색5 10 2" xfId="2763" xr:uid="{00000000-0005-0000-0000-000037030000}"/>
    <cellStyle name="40% - 강조색5 10 3" xfId="2764" xr:uid="{00000000-0005-0000-0000-000038030000}"/>
    <cellStyle name="40% - 강조색5 11" xfId="161" xr:uid="{00000000-0005-0000-0000-000039030000}"/>
    <cellStyle name="40% - 강조색5 12" xfId="162" xr:uid="{00000000-0005-0000-0000-00003A030000}"/>
    <cellStyle name="40% - 강조색5 13" xfId="163" xr:uid="{00000000-0005-0000-0000-00003B030000}"/>
    <cellStyle name="40% - 강조색5 14" xfId="164" xr:uid="{00000000-0005-0000-0000-00003C030000}"/>
    <cellStyle name="40% - 강조색5 15" xfId="165" xr:uid="{00000000-0005-0000-0000-00003D030000}"/>
    <cellStyle name="40% - 강조색5 16" xfId="166" xr:uid="{00000000-0005-0000-0000-00003E030000}"/>
    <cellStyle name="40% - 강조색5 2" xfId="167" xr:uid="{00000000-0005-0000-0000-00003F030000}"/>
    <cellStyle name="40% - 강조색5 2 2" xfId="2765" xr:uid="{00000000-0005-0000-0000-000040030000}"/>
    <cellStyle name="40% - 강조색5 2 3" xfId="2766" xr:uid="{00000000-0005-0000-0000-000041030000}"/>
    <cellStyle name="40% - 강조색5 3" xfId="168" xr:uid="{00000000-0005-0000-0000-000042030000}"/>
    <cellStyle name="40% - 강조색5 3 2" xfId="2767" xr:uid="{00000000-0005-0000-0000-000043030000}"/>
    <cellStyle name="40% - 강조색5 3 3" xfId="2768" xr:uid="{00000000-0005-0000-0000-000044030000}"/>
    <cellStyle name="40% - 강조색5 4" xfId="169" xr:uid="{00000000-0005-0000-0000-000045030000}"/>
    <cellStyle name="40% - 강조색5 4 2" xfId="2769" xr:uid="{00000000-0005-0000-0000-000046030000}"/>
    <cellStyle name="40% - 강조색5 4 3" xfId="2770" xr:uid="{00000000-0005-0000-0000-000047030000}"/>
    <cellStyle name="40% - 강조색5 5" xfId="170" xr:uid="{00000000-0005-0000-0000-000048030000}"/>
    <cellStyle name="40% - 강조색5 5 2" xfId="2771" xr:uid="{00000000-0005-0000-0000-000049030000}"/>
    <cellStyle name="40% - 강조색5 5 3" xfId="2772" xr:uid="{00000000-0005-0000-0000-00004A030000}"/>
    <cellStyle name="40% - 강조색5 5 4" xfId="2773" xr:uid="{00000000-0005-0000-0000-00004B030000}"/>
    <cellStyle name="40% - 강조색5 6" xfId="171" xr:uid="{00000000-0005-0000-0000-00004C030000}"/>
    <cellStyle name="40% - 강조색5 6 2" xfId="2774" xr:uid="{00000000-0005-0000-0000-00004D030000}"/>
    <cellStyle name="40% - 강조색5 6 3" xfId="2775" xr:uid="{00000000-0005-0000-0000-00004E030000}"/>
    <cellStyle name="40% - 강조색5 7" xfId="172" xr:uid="{00000000-0005-0000-0000-00004F030000}"/>
    <cellStyle name="40% - 강조색5 7 2" xfId="2776" xr:uid="{00000000-0005-0000-0000-000050030000}"/>
    <cellStyle name="40% - 강조색5 7 3" xfId="2777" xr:uid="{00000000-0005-0000-0000-000051030000}"/>
    <cellStyle name="40% - 강조색5 8" xfId="173" xr:uid="{00000000-0005-0000-0000-000052030000}"/>
    <cellStyle name="40% - 강조색5 8 2" xfId="2778" xr:uid="{00000000-0005-0000-0000-000053030000}"/>
    <cellStyle name="40% - 강조색5 8 3" xfId="2779" xr:uid="{00000000-0005-0000-0000-000054030000}"/>
    <cellStyle name="40% - 강조색5 9" xfId="174" xr:uid="{00000000-0005-0000-0000-000055030000}"/>
    <cellStyle name="40% - 강조색5 9 2" xfId="2780" xr:uid="{00000000-0005-0000-0000-000056030000}"/>
    <cellStyle name="40% - 강조색5 9 3" xfId="2781" xr:uid="{00000000-0005-0000-0000-000057030000}"/>
    <cellStyle name="40% - 강조색6 10" xfId="175" xr:uid="{00000000-0005-0000-0000-000058030000}"/>
    <cellStyle name="40% - 강조색6 10 2" xfId="2782" xr:uid="{00000000-0005-0000-0000-000059030000}"/>
    <cellStyle name="40% - 강조색6 10 3" xfId="2783" xr:uid="{00000000-0005-0000-0000-00005A030000}"/>
    <cellStyle name="40% - 강조색6 11" xfId="176" xr:uid="{00000000-0005-0000-0000-00005B030000}"/>
    <cellStyle name="40% - 강조색6 12" xfId="177" xr:uid="{00000000-0005-0000-0000-00005C030000}"/>
    <cellStyle name="40% - 강조색6 13" xfId="178" xr:uid="{00000000-0005-0000-0000-00005D030000}"/>
    <cellStyle name="40% - 강조색6 14" xfId="179" xr:uid="{00000000-0005-0000-0000-00005E030000}"/>
    <cellStyle name="40% - 강조색6 15" xfId="180" xr:uid="{00000000-0005-0000-0000-00005F030000}"/>
    <cellStyle name="40% - 강조색6 16" xfId="181" xr:uid="{00000000-0005-0000-0000-000060030000}"/>
    <cellStyle name="40% - 강조색6 2" xfId="182" xr:uid="{00000000-0005-0000-0000-000061030000}"/>
    <cellStyle name="40% - 강조색6 2 2" xfId="2784" xr:uid="{00000000-0005-0000-0000-000062030000}"/>
    <cellStyle name="40% - 강조색6 2 3" xfId="2785" xr:uid="{00000000-0005-0000-0000-000063030000}"/>
    <cellStyle name="40% - 강조색6 3" xfId="183" xr:uid="{00000000-0005-0000-0000-000064030000}"/>
    <cellStyle name="40% - 강조색6 3 2" xfId="2786" xr:uid="{00000000-0005-0000-0000-000065030000}"/>
    <cellStyle name="40% - 강조색6 3 3" xfId="2787" xr:uid="{00000000-0005-0000-0000-000066030000}"/>
    <cellStyle name="40% - 강조색6 4" xfId="184" xr:uid="{00000000-0005-0000-0000-000067030000}"/>
    <cellStyle name="40% - 강조색6 4 2" xfId="2788" xr:uid="{00000000-0005-0000-0000-000068030000}"/>
    <cellStyle name="40% - 강조색6 4 3" xfId="2789" xr:uid="{00000000-0005-0000-0000-000069030000}"/>
    <cellStyle name="40% - 강조색6 5" xfId="185" xr:uid="{00000000-0005-0000-0000-00006A030000}"/>
    <cellStyle name="40% - 강조색6 5 2" xfId="2790" xr:uid="{00000000-0005-0000-0000-00006B030000}"/>
    <cellStyle name="40% - 강조색6 5 3" xfId="2791" xr:uid="{00000000-0005-0000-0000-00006C030000}"/>
    <cellStyle name="40% - 강조색6 5 4" xfId="2792" xr:uid="{00000000-0005-0000-0000-00006D030000}"/>
    <cellStyle name="40% - 강조색6 6" xfId="186" xr:uid="{00000000-0005-0000-0000-00006E030000}"/>
    <cellStyle name="40% - 강조색6 6 2" xfId="2793" xr:uid="{00000000-0005-0000-0000-00006F030000}"/>
    <cellStyle name="40% - 강조색6 6 3" xfId="2794" xr:uid="{00000000-0005-0000-0000-000070030000}"/>
    <cellStyle name="40% - 강조색6 7" xfId="187" xr:uid="{00000000-0005-0000-0000-000071030000}"/>
    <cellStyle name="40% - 강조색6 7 2" xfId="2795" xr:uid="{00000000-0005-0000-0000-000072030000}"/>
    <cellStyle name="40% - 강조색6 7 3" xfId="2796" xr:uid="{00000000-0005-0000-0000-000073030000}"/>
    <cellStyle name="40% - 강조색6 8" xfId="188" xr:uid="{00000000-0005-0000-0000-000074030000}"/>
    <cellStyle name="40% - 강조색6 8 2" xfId="2797" xr:uid="{00000000-0005-0000-0000-000075030000}"/>
    <cellStyle name="40% - 강조색6 8 3" xfId="2798" xr:uid="{00000000-0005-0000-0000-000076030000}"/>
    <cellStyle name="40% - 강조색6 9" xfId="189" xr:uid="{00000000-0005-0000-0000-000077030000}"/>
    <cellStyle name="40% - 강조색6 9 2" xfId="2799" xr:uid="{00000000-0005-0000-0000-000078030000}"/>
    <cellStyle name="40% - 강조색6 9 3" xfId="2800" xr:uid="{00000000-0005-0000-0000-000079030000}"/>
    <cellStyle name="60% - Accent1" xfId="2801" xr:uid="{00000000-0005-0000-0000-00007A030000}"/>
    <cellStyle name="60% - Accent1 2" xfId="2802" xr:uid="{00000000-0005-0000-0000-00007B030000}"/>
    <cellStyle name="60% - Accent2" xfId="2803" xr:uid="{00000000-0005-0000-0000-00007C030000}"/>
    <cellStyle name="60% - Accent2 2" xfId="2804" xr:uid="{00000000-0005-0000-0000-00007D030000}"/>
    <cellStyle name="60% - Accent3" xfId="2805" xr:uid="{00000000-0005-0000-0000-00007E030000}"/>
    <cellStyle name="60% - Accent3 2" xfId="2806" xr:uid="{00000000-0005-0000-0000-00007F030000}"/>
    <cellStyle name="60% - Accent4" xfId="2807" xr:uid="{00000000-0005-0000-0000-000080030000}"/>
    <cellStyle name="60% - Accent4 2" xfId="2808" xr:uid="{00000000-0005-0000-0000-000081030000}"/>
    <cellStyle name="60% - Accent5" xfId="2809" xr:uid="{00000000-0005-0000-0000-000082030000}"/>
    <cellStyle name="60% - Accent5 2" xfId="2810" xr:uid="{00000000-0005-0000-0000-000083030000}"/>
    <cellStyle name="60% - Accent6" xfId="2811" xr:uid="{00000000-0005-0000-0000-000084030000}"/>
    <cellStyle name="60% - Accent6 2" xfId="2812" xr:uid="{00000000-0005-0000-0000-000085030000}"/>
    <cellStyle name="60% - 강조색1 10" xfId="190" xr:uid="{00000000-0005-0000-0000-000086030000}"/>
    <cellStyle name="60% - 강조색1 10 2" xfId="2813" xr:uid="{00000000-0005-0000-0000-000087030000}"/>
    <cellStyle name="60% - 강조색1 10 3" xfId="2814" xr:uid="{00000000-0005-0000-0000-000088030000}"/>
    <cellStyle name="60% - 강조색1 11" xfId="191" xr:uid="{00000000-0005-0000-0000-000089030000}"/>
    <cellStyle name="60% - 강조색1 12" xfId="192" xr:uid="{00000000-0005-0000-0000-00008A030000}"/>
    <cellStyle name="60% - 강조색1 13" xfId="193" xr:uid="{00000000-0005-0000-0000-00008B030000}"/>
    <cellStyle name="60% - 강조색1 14" xfId="194" xr:uid="{00000000-0005-0000-0000-00008C030000}"/>
    <cellStyle name="60% - 강조색1 15" xfId="195" xr:uid="{00000000-0005-0000-0000-00008D030000}"/>
    <cellStyle name="60% - 강조색1 16" xfId="196" xr:uid="{00000000-0005-0000-0000-00008E030000}"/>
    <cellStyle name="60% - 강조색1 2" xfId="197" xr:uid="{00000000-0005-0000-0000-00008F030000}"/>
    <cellStyle name="60% - 강조색1 2 2" xfId="2815" xr:uid="{00000000-0005-0000-0000-000090030000}"/>
    <cellStyle name="60% - 강조색1 2 3" xfId="2816" xr:uid="{00000000-0005-0000-0000-000091030000}"/>
    <cellStyle name="60% - 강조색1 3" xfId="198" xr:uid="{00000000-0005-0000-0000-000092030000}"/>
    <cellStyle name="60% - 강조색1 3 2" xfId="2817" xr:uid="{00000000-0005-0000-0000-000093030000}"/>
    <cellStyle name="60% - 강조색1 3 3" xfId="2818" xr:uid="{00000000-0005-0000-0000-000094030000}"/>
    <cellStyle name="60% - 강조색1 4" xfId="199" xr:uid="{00000000-0005-0000-0000-000095030000}"/>
    <cellStyle name="60% - 강조색1 4 2" xfId="2819" xr:uid="{00000000-0005-0000-0000-000096030000}"/>
    <cellStyle name="60% - 강조색1 4 3" xfId="2820" xr:uid="{00000000-0005-0000-0000-000097030000}"/>
    <cellStyle name="60% - 강조색1 5" xfId="200" xr:uid="{00000000-0005-0000-0000-000098030000}"/>
    <cellStyle name="60% - 강조색1 5 2" xfId="2821" xr:uid="{00000000-0005-0000-0000-000099030000}"/>
    <cellStyle name="60% - 강조색1 5 3" xfId="2822" xr:uid="{00000000-0005-0000-0000-00009A030000}"/>
    <cellStyle name="60% - 강조색1 5 4" xfId="2823" xr:uid="{00000000-0005-0000-0000-00009B030000}"/>
    <cellStyle name="60% - 강조색1 6" xfId="201" xr:uid="{00000000-0005-0000-0000-00009C030000}"/>
    <cellStyle name="60% - 강조색1 6 2" xfId="2824" xr:uid="{00000000-0005-0000-0000-00009D030000}"/>
    <cellStyle name="60% - 강조색1 6 3" xfId="2825" xr:uid="{00000000-0005-0000-0000-00009E030000}"/>
    <cellStyle name="60% - 강조색1 7" xfId="202" xr:uid="{00000000-0005-0000-0000-00009F030000}"/>
    <cellStyle name="60% - 강조색1 7 2" xfId="2826" xr:uid="{00000000-0005-0000-0000-0000A0030000}"/>
    <cellStyle name="60% - 강조색1 7 3" xfId="2827" xr:uid="{00000000-0005-0000-0000-0000A1030000}"/>
    <cellStyle name="60% - 강조색1 8" xfId="203" xr:uid="{00000000-0005-0000-0000-0000A2030000}"/>
    <cellStyle name="60% - 강조색1 8 2" xfId="2828" xr:uid="{00000000-0005-0000-0000-0000A3030000}"/>
    <cellStyle name="60% - 강조색1 8 3" xfId="2829" xr:uid="{00000000-0005-0000-0000-0000A4030000}"/>
    <cellStyle name="60% - 강조색1 9" xfId="204" xr:uid="{00000000-0005-0000-0000-0000A5030000}"/>
    <cellStyle name="60% - 강조색1 9 2" xfId="2830" xr:uid="{00000000-0005-0000-0000-0000A6030000}"/>
    <cellStyle name="60% - 강조색1 9 3" xfId="2831" xr:uid="{00000000-0005-0000-0000-0000A7030000}"/>
    <cellStyle name="60% - 강조색2 10" xfId="205" xr:uid="{00000000-0005-0000-0000-0000A8030000}"/>
    <cellStyle name="60% - 강조색2 10 2" xfId="2832" xr:uid="{00000000-0005-0000-0000-0000A9030000}"/>
    <cellStyle name="60% - 강조색2 10 3" xfId="2833" xr:uid="{00000000-0005-0000-0000-0000AA030000}"/>
    <cellStyle name="60% - 강조색2 11" xfId="206" xr:uid="{00000000-0005-0000-0000-0000AB030000}"/>
    <cellStyle name="60% - 강조색2 12" xfId="207" xr:uid="{00000000-0005-0000-0000-0000AC030000}"/>
    <cellStyle name="60% - 강조색2 13" xfId="208" xr:uid="{00000000-0005-0000-0000-0000AD030000}"/>
    <cellStyle name="60% - 강조색2 14" xfId="209" xr:uid="{00000000-0005-0000-0000-0000AE030000}"/>
    <cellStyle name="60% - 강조색2 15" xfId="210" xr:uid="{00000000-0005-0000-0000-0000AF030000}"/>
    <cellStyle name="60% - 강조색2 16" xfId="211" xr:uid="{00000000-0005-0000-0000-0000B0030000}"/>
    <cellStyle name="60% - 강조색2 2" xfId="212" xr:uid="{00000000-0005-0000-0000-0000B1030000}"/>
    <cellStyle name="60% - 강조색2 2 2" xfId="2834" xr:uid="{00000000-0005-0000-0000-0000B2030000}"/>
    <cellStyle name="60% - 강조색2 2 3" xfId="2835" xr:uid="{00000000-0005-0000-0000-0000B3030000}"/>
    <cellStyle name="60% - 강조색2 3" xfId="213" xr:uid="{00000000-0005-0000-0000-0000B4030000}"/>
    <cellStyle name="60% - 강조색2 3 2" xfId="2836" xr:uid="{00000000-0005-0000-0000-0000B5030000}"/>
    <cellStyle name="60% - 강조색2 3 3" xfId="2837" xr:uid="{00000000-0005-0000-0000-0000B6030000}"/>
    <cellStyle name="60% - 강조색2 4" xfId="214" xr:uid="{00000000-0005-0000-0000-0000B7030000}"/>
    <cellStyle name="60% - 강조색2 4 2" xfId="2838" xr:uid="{00000000-0005-0000-0000-0000B8030000}"/>
    <cellStyle name="60% - 강조색2 4 3" xfId="2839" xr:uid="{00000000-0005-0000-0000-0000B9030000}"/>
    <cellStyle name="60% - 강조색2 5" xfId="215" xr:uid="{00000000-0005-0000-0000-0000BA030000}"/>
    <cellStyle name="60% - 강조색2 5 2" xfId="2840" xr:uid="{00000000-0005-0000-0000-0000BB030000}"/>
    <cellStyle name="60% - 강조색2 5 3" xfId="2841" xr:uid="{00000000-0005-0000-0000-0000BC030000}"/>
    <cellStyle name="60% - 강조색2 5 4" xfId="2842" xr:uid="{00000000-0005-0000-0000-0000BD030000}"/>
    <cellStyle name="60% - 강조색2 6" xfId="216" xr:uid="{00000000-0005-0000-0000-0000BE030000}"/>
    <cellStyle name="60% - 강조색2 6 2" xfId="2843" xr:uid="{00000000-0005-0000-0000-0000BF030000}"/>
    <cellStyle name="60% - 강조색2 6 3" xfId="2844" xr:uid="{00000000-0005-0000-0000-0000C0030000}"/>
    <cellStyle name="60% - 강조색2 7" xfId="217" xr:uid="{00000000-0005-0000-0000-0000C1030000}"/>
    <cellStyle name="60% - 강조색2 7 2" xfId="2845" xr:uid="{00000000-0005-0000-0000-0000C2030000}"/>
    <cellStyle name="60% - 강조색2 7 3" xfId="2846" xr:uid="{00000000-0005-0000-0000-0000C3030000}"/>
    <cellStyle name="60% - 강조색2 8" xfId="218" xr:uid="{00000000-0005-0000-0000-0000C4030000}"/>
    <cellStyle name="60% - 강조색2 8 2" xfId="2847" xr:uid="{00000000-0005-0000-0000-0000C5030000}"/>
    <cellStyle name="60% - 강조색2 8 3" xfId="2848" xr:uid="{00000000-0005-0000-0000-0000C6030000}"/>
    <cellStyle name="60% - 강조색2 9" xfId="219" xr:uid="{00000000-0005-0000-0000-0000C7030000}"/>
    <cellStyle name="60% - 강조색2 9 2" xfId="2849" xr:uid="{00000000-0005-0000-0000-0000C8030000}"/>
    <cellStyle name="60% - 강조색2 9 3" xfId="2850" xr:uid="{00000000-0005-0000-0000-0000C9030000}"/>
    <cellStyle name="60% - 강조색3 10" xfId="220" xr:uid="{00000000-0005-0000-0000-0000CA030000}"/>
    <cellStyle name="60% - 강조색3 10 2" xfId="2851" xr:uid="{00000000-0005-0000-0000-0000CB030000}"/>
    <cellStyle name="60% - 강조색3 10 3" xfId="2852" xr:uid="{00000000-0005-0000-0000-0000CC030000}"/>
    <cellStyle name="60% - 강조색3 11" xfId="221" xr:uid="{00000000-0005-0000-0000-0000CD030000}"/>
    <cellStyle name="60% - 강조색3 12" xfId="222" xr:uid="{00000000-0005-0000-0000-0000CE030000}"/>
    <cellStyle name="60% - 강조색3 13" xfId="223" xr:uid="{00000000-0005-0000-0000-0000CF030000}"/>
    <cellStyle name="60% - 강조색3 14" xfId="224" xr:uid="{00000000-0005-0000-0000-0000D0030000}"/>
    <cellStyle name="60% - 강조색3 15" xfId="225" xr:uid="{00000000-0005-0000-0000-0000D1030000}"/>
    <cellStyle name="60% - 강조색3 16" xfId="226" xr:uid="{00000000-0005-0000-0000-0000D2030000}"/>
    <cellStyle name="60% - 강조색3 2" xfId="227" xr:uid="{00000000-0005-0000-0000-0000D3030000}"/>
    <cellStyle name="60% - 강조색3 2 2" xfId="2853" xr:uid="{00000000-0005-0000-0000-0000D4030000}"/>
    <cellStyle name="60% - 강조색3 2 3" xfId="2854" xr:uid="{00000000-0005-0000-0000-0000D5030000}"/>
    <cellStyle name="60% - 강조색3 3" xfId="228" xr:uid="{00000000-0005-0000-0000-0000D6030000}"/>
    <cellStyle name="60% - 강조색3 3 2" xfId="2855" xr:uid="{00000000-0005-0000-0000-0000D7030000}"/>
    <cellStyle name="60% - 강조색3 3 3" xfId="2856" xr:uid="{00000000-0005-0000-0000-0000D8030000}"/>
    <cellStyle name="60% - 강조색3 4" xfId="229" xr:uid="{00000000-0005-0000-0000-0000D9030000}"/>
    <cellStyle name="60% - 강조색3 4 2" xfId="2857" xr:uid="{00000000-0005-0000-0000-0000DA030000}"/>
    <cellStyle name="60% - 강조색3 4 3" xfId="2858" xr:uid="{00000000-0005-0000-0000-0000DB030000}"/>
    <cellStyle name="60% - 강조색3 5" xfId="230" xr:uid="{00000000-0005-0000-0000-0000DC030000}"/>
    <cellStyle name="60% - 강조색3 5 2" xfId="2859" xr:uid="{00000000-0005-0000-0000-0000DD030000}"/>
    <cellStyle name="60% - 강조색3 5 3" xfId="2860" xr:uid="{00000000-0005-0000-0000-0000DE030000}"/>
    <cellStyle name="60% - 강조색3 5 4" xfId="2861" xr:uid="{00000000-0005-0000-0000-0000DF030000}"/>
    <cellStyle name="60% - 강조색3 6" xfId="231" xr:uid="{00000000-0005-0000-0000-0000E0030000}"/>
    <cellStyle name="60% - 강조색3 6 2" xfId="2862" xr:uid="{00000000-0005-0000-0000-0000E1030000}"/>
    <cellStyle name="60% - 강조색3 6 3" xfId="2863" xr:uid="{00000000-0005-0000-0000-0000E2030000}"/>
    <cellStyle name="60% - 강조색3 7" xfId="232" xr:uid="{00000000-0005-0000-0000-0000E3030000}"/>
    <cellStyle name="60% - 강조색3 7 2" xfId="2864" xr:uid="{00000000-0005-0000-0000-0000E4030000}"/>
    <cellStyle name="60% - 강조색3 7 3" xfId="2865" xr:uid="{00000000-0005-0000-0000-0000E5030000}"/>
    <cellStyle name="60% - 강조색3 8" xfId="233" xr:uid="{00000000-0005-0000-0000-0000E6030000}"/>
    <cellStyle name="60% - 강조색3 8 2" xfId="2866" xr:uid="{00000000-0005-0000-0000-0000E7030000}"/>
    <cellStyle name="60% - 강조색3 8 3" xfId="2867" xr:uid="{00000000-0005-0000-0000-0000E8030000}"/>
    <cellStyle name="60% - 강조색3 9" xfId="234" xr:uid="{00000000-0005-0000-0000-0000E9030000}"/>
    <cellStyle name="60% - 강조색3 9 2" xfId="2868" xr:uid="{00000000-0005-0000-0000-0000EA030000}"/>
    <cellStyle name="60% - 강조색3 9 3" xfId="2869" xr:uid="{00000000-0005-0000-0000-0000EB030000}"/>
    <cellStyle name="60% - 강조색4 10" xfId="235" xr:uid="{00000000-0005-0000-0000-0000EC030000}"/>
    <cellStyle name="60% - 강조색4 10 2" xfId="2870" xr:uid="{00000000-0005-0000-0000-0000ED030000}"/>
    <cellStyle name="60% - 강조색4 10 3" xfId="2871" xr:uid="{00000000-0005-0000-0000-0000EE030000}"/>
    <cellStyle name="60% - 강조색4 11" xfId="236" xr:uid="{00000000-0005-0000-0000-0000EF030000}"/>
    <cellStyle name="60% - 강조색4 12" xfId="237" xr:uid="{00000000-0005-0000-0000-0000F0030000}"/>
    <cellStyle name="60% - 강조색4 13" xfId="238" xr:uid="{00000000-0005-0000-0000-0000F1030000}"/>
    <cellStyle name="60% - 강조색4 14" xfId="239" xr:uid="{00000000-0005-0000-0000-0000F2030000}"/>
    <cellStyle name="60% - 강조색4 15" xfId="240" xr:uid="{00000000-0005-0000-0000-0000F3030000}"/>
    <cellStyle name="60% - 강조색4 16" xfId="241" xr:uid="{00000000-0005-0000-0000-0000F4030000}"/>
    <cellStyle name="60% - 강조색4 2" xfId="242" xr:uid="{00000000-0005-0000-0000-0000F5030000}"/>
    <cellStyle name="60% - 강조색4 2 2" xfId="2872" xr:uid="{00000000-0005-0000-0000-0000F6030000}"/>
    <cellStyle name="60% - 강조색4 2 3" xfId="2873" xr:uid="{00000000-0005-0000-0000-0000F7030000}"/>
    <cellStyle name="60% - 강조색4 3" xfId="243" xr:uid="{00000000-0005-0000-0000-0000F8030000}"/>
    <cellStyle name="60% - 강조색4 3 2" xfId="2874" xr:uid="{00000000-0005-0000-0000-0000F9030000}"/>
    <cellStyle name="60% - 강조색4 3 3" xfId="2875" xr:uid="{00000000-0005-0000-0000-0000FA030000}"/>
    <cellStyle name="60% - 강조색4 4" xfId="244" xr:uid="{00000000-0005-0000-0000-0000FB030000}"/>
    <cellStyle name="60% - 강조색4 4 2" xfId="2876" xr:uid="{00000000-0005-0000-0000-0000FC030000}"/>
    <cellStyle name="60% - 강조색4 4 3" xfId="2877" xr:uid="{00000000-0005-0000-0000-0000FD030000}"/>
    <cellStyle name="60% - 강조색4 5" xfId="245" xr:uid="{00000000-0005-0000-0000-0000FE030000}"/>
    <cellStyle name="60% - 강조색4 5 2" xfId="2878" xr:uid="{00000000-0005-0000-0000-0000FF030000}"/>
    <cellStyle name="60% - 강조색4 5 3" xfId="2879" xr:uid="{00000000-0005-0000-0000-000000040000}"/>
    <cellStyle name="60% - 강조색4 5 4" xfId="2880" xr:uid="{00000000-0005-0000-0000-000001040000}"/>
    <cellStyle name="60% - 강조색4 6" xfId="246" xr:uid="{00000000-0005-0000-0000-000002040000}"/>
    <cellStyle name="60% - 강조색4 6 2" xfId="2881" xr:uid="{00000000-0005-0000-0000-000003040000}"/>
    <cellStyle name="60% - 강조색4 6 3" xfId="2882" xr:uid="{00000000-0005-0000-0000-000004040000}"/>
    <cellStyle name="60% - 강조색4 7" xfId="247" xr:uid="{00000000-0005-0000-0000-000005040000}"/>
    <cellStyle name="60% - 강조색4 7 2" xfId="2883" xr:uid="{00000000-0005-0000-0000-000006040000}"/>
    <cellStyle name="60% - 강조색4 7 3" xfId="2884" xr:uid="{00000000-0005-0000-0000-000007040000}"/>
    <cellStyle name="60% - 강조색4 8" xfId="248" xr:uid="{00000000-0005-0000-0000-000008040000}"/>
    <cellStyle name="60% - 강조색4 8 2" xfId="2885" xr:uid="{00000000-0005-0000-0000-000009040000}"/>
    <cellStyle name="60% - 강조색4 8 3" xfId="2886" xr:uid="{00000000-0005-0000-0000-00000A040000}"/>
    <cellStyle name="60% - 강조색4 9" xfId="249" xr:uid="{00000000-0005-0000-0000-00000B040000}"/>
    <cellStyle name="60% - 강조색4 9 2" xfId="2887" xr:uid="{00000000-0005-0000-0000-00000C040000}"/>
    <cellStyle name="60% - 강조색4 9 3" xfId="2888" xr:uid="{00000000-0005-0000-0000-00000D040000}"/>
    <cellStyle name="60% - 강조색5 10" xfId="250" xr:uid="{00000000-0005-0000-0000-00000E040000}"/>
    <cellStyle name="60% - 강조색5 10 2" xfId="2889" xr:uid="{00000000-0005-0000-0000-00000F040000}"/>
    <cellStyle name="60% - 강조색5 10 3" xfId="2890" xr:uid="{00000000-0005-0000-0000-000010040000}"/>
    <cellStyle name="60% - 강조색5 11" xfId="251" xr:uid="{00000000-0005-0000-0000-000011040000}"/>
    <cellStyle name="60% - 강조색5 12" xfId="252" xr:uid="{00000000-0005-0000-0000-000012040000}"/>
    <cellStyle name="60% - 강조색5 13" xfId="253" xr:uid="{00000000-0005-0000-0000-000013040000}"/>
    <cellStyle name="60% - 강조색5 14" xfId="254" xr:uid="{00000000-0005-0000-0000-000014040000}"/>
    <cellStyle name="60% - 강조색5 15" xfId="255" xr:uid="{00000000-0005-0000-0000-000015040000}"/>
    <cellStyle name="60% - 강조색5 16" xfId="256" xr:uid="{00000000-0005-0000-0000-000016040000}"/>
    <cellStyle name="60% - 강조색5 2" xfId="257" xr:uid="{00000000-0005-0000-0000-000017040000}"/>
    <cellStyle name="60% - 강조색5 2 2" xfId="2891" xr:uid="{00000000-0005-0000-0000-000018040000}"/>
    <cellStyle name="60% - 강조색5 2 3" xfId="2892" xr:uid="{00000000-0005-0000-0000-000019040000}"/>
    <cellStyle name="60% - 강조색5 3" xfId="258" xr:uid="{00000000-0005-0000-0000-00001A040000}"/>
    <cellStyle name="60% - 강조색5 3 2" xfId="2893" xr:uid="{00000000-0005-0000-0000-00001B040000}"/>
    <cellStyle name="60% - 강조색5 3 3" xfId="2894" xr:uid="{00000000-0005-0000-0000-00001C040000}"/>
    <cellStyle name="60% - 강조색5 4" xfId="259" xr:uid="{00000000-0005-0000-0000-00001D040000}"/>
    <cellStyle name="60% - 강조색5 4 2" xfId="2895" xr:uid="{00000000-0005-0000-0000-00001E040000}"/>
    <cellStyle name="60% - 강조색5 4 3" xfId="2896" xr:uid="{00000000-0005-0000-0000-00001F040000}"/>
    <cellStyle name="60% - 강조색5 5" xfId="260" xr:uid="{00000000-0005-0000-0000-000020040000}"/>
    <cellStyle name="60% - 강조색5 5 2" xfId="2897" xr:uid="{00000000-0005-0000-0000-000021040000}"/>
    <cellStyle name="60% - 강조색5 5 3" xfId="2898" xr:uid="{00000000-0005-0000-0000-000022040000}"/>
    <cellStyle name="60% - 강조색5 5 4" xfId="2899" xr:uid="{00000000-0005-0000-0000-000023040000}"/>
    <cellStyle name="60% - 강조색5 6" xfId="261" xr:uid="{00000000-0005-0000-0000-000024040000}"/>
    <cellStyle name="60% - 강조색5 6 2" xfId="2900" xr:uid="{00000000-0005-0000-0000-000025040000}"/>
    <cellStyle name="60% - 강조색5 6 3" xfId="2901" xr:uid="{00000000-0005-0000-0000-000026040000}"/>
    <cellStyle name="60% - 강조색5 7" xfId="262" xr:uid="{00000000-0005-0000-0000-000027040000}"/>
    <cellStyle name="60% - 강조색5 7 2" xfId="2902" xr:uid="{00000000-0005-0000-0000-000028040000}"/>
    <cellStyle name="60% - 강조색5 7 3" xfId="2903" xr:uid="{00000000-0005-0000-0000-000029040000}"/>
    <cellStyle name="60% - 강조색5 8" xfId="263" xr:uid="{00000000-0005-0000-0000-00002A040000}"/>
    <cellStyle name="60% - 강조색5 8 2" xfId="2904" xr:uid="{00000000-0005-0000-0000-00002B040000}"/>
    <cellStyle name="60% - 강조색5 8 3" xfId="2905" xr:uid="{00000000-0005-0000-0000-00002C040000}"/>
    <cellStyle name="60% - 강조색5 9" xfId="264" xr:uid="{00000000-0005-0000-0000-00002D040000}"/>
    <cellStyle name="60% - 강조색5 9 2" xfId="2906" xr:uid="{00000000-0005-0000-0000-00002E040000}"/>
    <cellStyle name="60% - 강조색5 9 3" xfId="2907" xr:uid="{00000000-0005-0000-0000-00002F040000}"/>
    <cellStyle name="60% - 강조색6 10" xfId="265" xr:uid="{00000000-0005-0000-0000-000030040000}"/>
    <cellStyle name="60% - 강조색6 10 2" xfId="2908" xr:uid="{00000000-0005-0000-0000-000031040000}"/>
    <cellStyle name="60% - 강조색6 10 3" xfId="2909" xr:uid="{00000000-0005-0000-0000-000032040000}"/>
    <cellStyle name="60% - 강조색6 11" xfId="266" xr:uid="{00000000-0005-0000-0000-000033040000}"/>
    <cellStyle name="60% - 강조색6 12" xfId="267" xr:uid="{00000000-0005-0000-0000-000034040000}"/>
    <cellStyle name="60% - 강조색6 13" xfId="268" xr:uid="{00000000-0005-0000-0000-000035040000}"/>
    <cellStyle name="60% - 강조색6 14" xfId="269" xr:uid="{00000000-0005-0000-0000-000036040000}"/>
    <cellStyle name="60% - 강조색6 15" xfId="270" xr:uid="{00000000-0005-0000-0000-000037040000}"/>
    <cellStyle name="60% - 강조색6 16" xfId="271" xr:uid="{00000000-0005-0000-0000-000038040000}"/>
    <cellStyle name="60% - 강조색6 2" xfId="272" xr:uid="{00000000-0005-0000-0000-000039040000}"/>
    <cellStyle name="60% - 강조색6 2 2" xfId="2910" xr:uid="{00000000-0005-0000-0000-00003A040000}"/>
    <cellStyle name="60% - 강조색6 2 3" xfId="2911" xr:uid="{00000000-0005-0000-0000-00003B040000}"/>
    <cellStyle name="60% - 강조색6 3" xfId="273" xr:uid="{00000000-0005-0000-0000-00003C040000}"/>
    <cellStyle name="60% - 강조색6 3 2" xfId="2912" xr:uid="{00000000-0005-0000-0000-00003D040000}"/>
    <cellStyle name="60% - 강조색6 3 3" xfId="2913" xr:uid="{00000000-0005-0000-0000-00003E040000}"/>
    <cellStyle name="60% - 강조색6 4" xfId="274" xr:uid="{00000000-0005-0000-0000-00003F040000}"/>
    <cellStyle name="60% - 강조색6 4 2" xfId="2914" xr:uid="{00000000-0005-0000-0000-000040040000}"/>
    <cellStyle name="60% - 강조색6 4 3" xfId="2915" xr:uid="{00000000-0005-0000-0000-000041040000}"/>
    <cellStyle name="60% - 강조색6 5" xfId="275" xr:uid="{00000000-0005-0000-0000-000042040000}"/>
    <cellStyle name="60% - 강조색6 5 2" xfId="2916" xr:uid="{00000000-0005-0000-0000-000043040000}"/>
    <cellStyle name="60% - 강조색6 5 3" xfId="2917" xr:uid="{00000000-0005-0000-0000-000044040000}"/>
    <cellStyle name="60% - 강조색6 5 4" xfId="2918" xr:uid="{00000000-0005-0000-0000-000045040000}"/>
    <cellStyle name="60% - 강조색6 6" xfId="276" xr:uid="{00000000-0005-0000-0000-000046040000}"/>
    <cellStyle name="60% - 강조색6 6 2" xfId="2919" xr:uid="{00000000-0005-0000-0000-000047040000}"/>
    <cellStyle name="60% - 강조색6 6 3" xfId="2920" xr:uid="{00000000-0005-0000-0000-000048040000}"/>
    <cellStyle name="60% - 강조색6 7" xfId="277" xr:uid="{00000000-0005-0000-0000-000049040000}"/>
    <cellStyle name="60% - 강조색6 7 2" xfId="2921" xr:uid="{00000000-0005-0000-0000-00004A040000}"/>
    <cellStyle name="60% - 강조색6 7 3" xfId="2922" xr:uid="{00000000-0005-0000-0000-00004B040000}"/>
    <cellStyle name="60% - 강조색6 8" xfId="278" xr:uid="{00000000-0005-0000-0000-00004C040000}"/>
    <cellStyle name="60% - 강조색6 8 2" xfId="2923" xr:uid="{00000000-0005-0000-0000-00004D040000}"/>
    <cellStyle name="60% - 강조색6 8 3" xfId="2924" xr:uid="{00000000-0005-0000-0000-00004E040000}"/>
    <cellStyle name="60% - 강조색6 9" xfId="279" xr:uid="{00000000-0005-0000-0000-00004F040000}"/>
    <cellStyle name="60% - 강조색6 9 2" xfId="2925" xr:uid="{00000000-0005-0000-0000-000050040000}"/>
    <cellStyle name="60% - 강조색6 9 3" xfId="2926" xr:uid="{00000000-0005-0000-0000-000051040000}"/>
    <cellStyle name="_x0014_7." xfId="2927" xr:uid="{00000000-0005-0000-0000-000052040000}"/>
    <cellStyle name="A???[0]_AoAUAy癳C? " xfId="2928" xr:uid="{00000000-0005-0000-0000-000053040000}"/>
    <cellStyle name="A???97?a?u? " xfId="2929" xr:uid="{00000000-0005-0000-0000-000054040000}"/>
    <cellStyle name="A???97Ae?A? " xfId="2930" xr:uid="{00000000-0005-0000-0000-000055040000}"/>
    <cellStyle name="A???C?Ao_AoAUAy癳C? " xfId="2931" xr:uid="{00000000-0005-0000-0000-000056040000}"/>
    <cellStyle name="A???CASH FLOW " xfId="2932" xr:uid="{00000000-0005-0000-0000-000057040000}"/>
    <cellStyle name="A¨­￠￢￠O [0]_AO¨uRCN¡¾U " xfId="2933" xr:uid="{00000000-0005-0000-0000-000058040000}"/>
    <cellStyle name="A¨­￠￢￠O_AO¨uRCN¡¾U " xfId="2934" xr:uid="{00000000-0005-0000-0000-000059040000}"/>
    <cellStyle name="Accent1" xfId="2935" xr:uid="{00000000-0005-0000-0000-00005A040000}"/>
    <cellStyle name="Accent1 - 20%" xfId="2936" xr:uid="{00000000-0005-0000-0000-00005B040000}"/>
    <cellStyle name="Accent1 - 40%" xfId="2937" xr:uid="{00000000-0005-0000-0000-00005C040000}"/>
    <cellStyle name="Accent1 - 60%" xfId="2938" xr:uid="{00000000-0005-0000-0000-00005D040000}"/>
    <cellStyle name="Accent1 2" xfId="2939" xr:uid="{00000000-0005-0000-0000-00005E040000}"/>
    <cellStyle name="Accent1 3" xfId="2940" xr:uid="{00000000-0005-0000-0000-00005F040000}"/>
    <cellStyle name="Accent1 4" xfId="2941" xr:uid="{00000000-0005-0000-0000-000060040000}"/>
    <cellStyle name="Accent1 5" xfId="2942" xr:uid="{00000000-0005-0000-0000-000061040000}"/>
    <cellStyle name="Accent1 6" xfId="2943" xr:uid="{00000000-0005-0000-0000-000062040000}"/>
    <cellStyle name="Accent1 7" xfId="2944" xr:uid="{00000000-0005-0000-0000-000063040000}"/>
    <cellStyle name="Accent1 8" xfId="2945" xr:uid="{00000000-0005-0000-0000-000064040000}"/>
    <cellStyle name="Accent1 9" xfId="2946" xr:uid="{00000000-0005-0000-0000-000065040000}"/>
    <cellStyle name="Accent1_인우기술_견적서_동부증권(Congos)0513'10 (2)" xfId="2947" xr:uid="{00000000-0005-0000-0000-000066040000}"/>
    <cellStyle name="Accent2" xfId="2948" xr:uid="{00000000-0005-0000-0000-000067040000}"/>
    <cellStyle name="Accent2 - 20%" xfId="2949" xr:uid="{00000000-0005-0000-0000-000068040000}"/>
    <cellStyle name="Accent2 - 40%" xfId="2950" xr:uid="{00000000-0005-0000-0000-000069040000}"/>
    <cellStyle name="Accent2 - 60%" xfId="2951" xr:uid="{00000000-0005-0000-0000-00006A040000}"/>
    <cellStyle name="Accent2 2" xfId="2952" xr:uid="{00000000-0005-0000-0000-00006B040000}"/>
    <cellStyle name="Accent2 3" xfId="2953" xr:uid="{00000000-0005-0000-0000-00006C040000}"/>
    <cellStyle name="Accent2 4" xfId="2954" xr:uid="{00000000-0005-0000-0000-00006D040000}"/>
    <cellStyle name="Accent2 5" xfId="2955" xr:uid="{00000000-0005-0000-0000-00006E040000}"/>
    <cellStyle name="Accent2 6" xfId="2956" xr:uid="{00000000-0005-0000-0000-00006F040000}"/>
    <cellStyle name="Accent2 7" xfId="2957" xr:uid="{00000000-0005-0000-0000-000070040000}"/>
    <cellStyle name="Accent2 8" xfId="2958" xr:uid="{00000000-0005-0000-0000-000071040000}"/>
    <cellStyle name="Accent2 9" xfId="2959" xr:uid="{00000000-0005-0000-0000-000072040000}"/>
    <cellStyle name="Accent2_인우기술_견적서_동부증권(Congos)0513'10 (2)" xfId="2960" xr:uid="{00000000-0005-0000-0000-000073040000}"/>
    <cellStyle name="Accent3" xfId="2961" xr:uid="{00000000-0005-0000-0000-000074040000}"/>
    <cellStyle name="Accent3 - 20%" xfId="2962" xr:uid="{00000000-0005-0000-0000-000075040000}"/>
    <cellStyle name="Accent3 - 40%" xfId="2963" xr:uid="{00000000-0005-0000-0000-000076040000}"/>
    <cellStyle name="Accent3 - 60%" xfId="2964" xr:uid="{00000000-0005-0000-0000-000077040000}"/>
    <cellStyle name="Accent3 2" xfId="2965" xr:uid="{00000000-0005-0000-0000-000078040000}"/>
    <cellStyle name="Accent3 3" xfId="2966" xr:uid="{00000000-0005-0000-0000-000079040000}"/>
    <cellStyle name="Accent3 4" xfId="2967" xr:uid="{00000000-0005-0000-0000-00007A040000}"/>
    <cellStyle name="Accent3 5" xfId="2968" xr:uid="{00000000-0005-0000-0000-00007B040000}"/>
    <cellStyle name="Accent3 6" xfId="2969" xr:uid="{00000000-0005-0000-0000-00007C040000}"/>
    <cellStyle name="Accent3 7" xfId="2970" xr:uid="{00000000-0005-0000-0000-00007D040000}"/>
    <cellStyle name="Accent3 8" xfId="2971" xr:uid="{00000000-0005-0000-0000-00007E040000}"/>
    <cellStyle name="Accent3 9" xfId="2972" xr:uid="{00000000-0005-0000-0000-00007F040000}"/>
    <cellStyle name="Accent3_인우기술_견적서_동부증권(Congos)0513'10 (2)" xfId="2973" xr:uid="{00000000-0005-0000-0000-000080040000}"/>
    <cellStyle name="Accent4" xfId="2974" xr:uid="{00000000-0005-0000-0000-000081040000}"/>
    <cellStyle name="Accent4 - 20%" xfId="2975" xr:uid="{00000000-0005-0000-0000-000082040000}"/>
    <cellStyle name="Accent4 - 40%" xfId="2976" xr:uid="{00000000-0005-0000-0000-000083040000}"/>
    <cellStyle name="Accent4 - 60%" xfId="2977" xr:uid="{00000000-0005-0000-0000-000084040000}"/>
    <cellStyle name="Accent4 2" xfId="2978" xr:uid="{00000000-0005-0000-0000-000085040000}"/>
    <cellStyle name="Accent4 3" xfId="2979" xr:uid="{00000000-0005-0000-0000-000086040000}"/>
    <cellStyle name="Accent4 4" xfId="2980" xr:uid="{00000000-0005-0000-0000-000087040000}"/>
    <cellStyle name="Accent4 5" xfId="2981" xr:uid="{00000000-0005-0000-0000-000088040000}"/>
    <cellStyle name="Accent4 6" xfId="2982" xr:uid="{00000000-0005-0000-0000-000089040000}"/>
    <cellStyle name="Accent4 7" xfId="2983" xr:uid="{00000000-0005-0000-0000-00008A040000}"/>
    <cellStyle name="Accent4 8" xfId="2984" xr:uid="{00000000-0005-0000-0000-00008B040000}"/>
    <cellStyle name="Accent4 9" xfId="2985" xr:uid="{00000000-0005-0000-0000-00008C040000}"/>
    <cellStyle name="Accent4_인우기술_견적서_동부증권(Congos)0513'10 (2)" xfId="2986" xr:uid="{00000000-0005-0000-0000-00008D040000}"/>
    <cellStyle name="Accent5" xfId="2987" xr:uid="{00000000-0005-0000-0000-00008E040000}"/>
    <cellStyle name="Accent5 - 20%" xfId="2988" xr:uid="{00000000-0005-0000-0000-00008F040000}"/>
    <cellStyle name="Accent5 - 40%" xfId="2989" xr:uid="{00000000-0005-0000-0000-000090040000}"/>
    <cellStyle name="Accent5 - 60%" xfId="2990" xr:uid="{00000000-0005-0000-0000-000091040000}"/>
    <cellStyle name="Accent5 2" xfId="2991" xr:uid="{00000000-0005-0000-0000-000092040000}"/>
    <cellStyle name="Accent5 3" xfId="2992" xr:uid="{00000000-0005-0000-0000-000093040000}"/>
    <cellStyle name="Accent5 4" xfId="2993" xr:uid="{00000000-0005-0000-0000-000094040000}"/>
    <cellStyle name="Accent5 5" xfId="2994" xr:uid="{00000000-0005-0000-0000-000095040000}"/>
    <cellStyle name="Accent5 6" xfId="2995" xr:uid="{00000000-0005-0000-0000-000096040000}"/>
    <cellStyle name="Accent5 7" xfId="2996" xr:uid="{00000000-0005-0000-0000-000097040000}"/>
    <cellStyle name="Accent5 8" xfId="2997" xr:uid="{00000000-0005-0000-0000-000098040000}"/>
    <cellStyle name="Accent5 9" xfId="2998" xr:uid="{00000000-0005-0000-0000-000099040000}"/>
    <cellStyle name="Accent5_인우기술_견적서_동부증권(Congos)0513'10 (2)" xfId="2999" xr:uid="{00000000-0005-0000-0000-00009A040000}"/>
    <cellStyle name="Accent6" xfId="3000" xr:uid="{00000000-0005-0000-0000-00009B040000}"/>
    <cellStyle name="Accent6 - 20%" xfId="3001" xr:uid="{00000000-0005-0000-0000-00009C040000}"/>
    <cellStyle name="Accent6 - 40%" xfId="3002" xr:uid="{00000000-0005-0000-0000-00009D040000}"/>
    <cellStyle name="Accent6 - 60%" xfId="3003" xr:uid="{00000000-0005-0000-0000-00009E040000}"/>
    <cellStyle name="Accent6 2" xfId="3004" xr:uid="{00000000-0005-0000-0000-00009F040000}"/>
    <cellStyle name="Accent6 3" xfId="3005" xr:uid="{00000000-0005-0000-0000-0000A0040000}"/>
    <cellStyle name="Accent6 4" xfId="3006" xr:uid="{00000000-0005-0000-0000-0000A1040000}"/>
    <cellStyle name="Accent6 5" xfId="3007" xr:uid="{00000000-0005-0000-0000-0000A2040000}"/>
    <cellStyle name="Accent6 6" xfId="3008" xr:uid="{00000000-0005-0000-0000-0000A3040000}"/>
    <cellStyle name="Accent6 7" xfId="3009" xr:uid="{00000000-0005-0000-0000-0000A4040000}"/>
    <cellStyle name="Accent6 8" xfId="3010" xr:uid="{00000000-0005-0000-0000-0000A5040000}"/>
    <cellStyle name="Accent6 9" xfId="3011" xr:uid="{00000000-0005-0000-0000-0000A6040000}"/>
    <cellStyle name="Accent6_인우기술_견적서_동부증권(Congos)0513'10 (2)" xfId="3012" xr:uid="{00000000-0005-0000-0000-0000A7040000}"/>
    <cellStyle name="ActivateFontColor" xfId="3013" xr:uid="{00000000-0005-0000-0000-0000A8040000}"/>
    <cellStyle name="AeE­ [0]_ 2ÆAAþº° " xfId="3014" xr:uid="{00000000-0005-0000-0000-0000A9040000}"/>
    <cellStyle name="ÅëÈ­ [0]_±âÅ¸" xfId="3015" xr:uid="{00000000-0005-0000-0000-0000AA040000}"/>
    <cellStyle name="AeE­ [0]_AMT " xfId="3016" xr:uid="{00000000-0005-0000-0000-0000AB040000}"/>
    <cellStyle name="ÅëÈ­ [0]_ÁÖ°£.¿ùÁ¤±âº¸°í" xfId="3017" xr:uid="{00000000-0005-0000-0000-0000AC040000}"/>
    <cellStyle name="AeE­ [0]_INQUIRY ¿μ¾÷AßAø " xfId="3018" xr:uid="{00000000-0005-0000-0000-0000AD040000}"/>
    <cellStyle name="ÅëÈ­ [0]_laroux" xfId="3019" xr:uid="{00000000-0005-0000-0000-0000AE040000}"/>
    <cellStyle name="AeE­ [0]_PERSONAL" xfId="3020" xr:uid="{00000000-0005-0000-0000-0000AF040000}"/>
    <cellStyle name="AeE­_ 2ÆAAþº° " xfId="3021" xr:uid="{00000000-0005-0000-0000-0000B0040000}"/>
    <cellStyle name="ÅëÈ­_±âÅ¸" xfId="3022" xr:uid="{00000000-0005-0000-0000-0000B1040000}"/>
    <cellStyle name="AeE­_AMT " xfId="3023" xr:uid="{00000000-0005-0000-0000-0000B2040000}"/>
    <cellStyle name="ÅëÈ­_ÁÖ°£.¿ùÁ¤±âº¸°í" xfId="3024" xr:uid="{00000000-0005-0000-0000-0000B3040000}"/>
    <cellStyle name="AeE­_INQUIRY ¿μ¾÷AßAø " xfId="3025" xr:uid="{00000000-0005-0000-0000-0000B4040000}"/>
    <cellStyle name="ÅëÈ­_laroux" xfId="3026" xr:uid="{00000000-0005-0000-0000-0000B5040000}"/>
    <cellStyle name="AeE­_PERSONAL" xfId="3027" xr:uid="{00000000-0005-0000-0000-0000B6040000}"/>
    <cellStyle name="AeE¡ⓒ [0]_AO¨uRCN¡¾U " xfId="3028" xr:uid="{00000000-0005-0000-0000-0000B7040000}"/>
    <cellStyle name="AeE¡ⓒ_AO¨uRCN¡¾U " xfId="3029" xr:uid="{00000000-0005-0000-0000-0000B8040000}"/>
    <cellStyle name="ALIGNMENT" xfId="3030" xr:uid="{00000000-0005-0000-0000-0000B9040000}"/>
    <cellStyle name="aPrice" xfId="3031" xr:uid="{00000000-0005-0000-0000-0000BA040000}"/>
    <cellStyle name="AÞ¸¶ [0]_ 2ÆAAþº° " xfId="3032" xr:uid="{00000000-0005-0000-0000-0000BB040000}"/>
    <cellStyle name="ÄÞ¸¶ [0]_±âÅ¸" xfId="3033" xr:uid="{00000000-0005-0000-0000-0000BC040000}"/>
    <cellStyle name="AÞ¸¶ [0]_AN°y(1.25) " xfId="3034" xr:uid="{00000000-0005-0000-0000-0000BD040000}"/>
    <cellStyle name="ÄÞ¸¶ [0]_ÁÖ°£.¿ùÁ¤±âº¸°í" xfId="3035" xr:uid="{00000000-0005-0000-0000-0000BE040000}"/>
    <cellStyle name="AÞ¸¶ [0]_INQUIRY ¿μ¾÷AßAø " xfId="3036" xr:uid="{00000000-0005-0000-0000-0000BF040000}"/>
    <cellStyle name="ÄÞ¸¶ [0]_laroux" xfId="3037" xr:uid="{00000000-0005-0000-0000-0000C0040000}"/>
    <cellStyle name="AÞ¸¶_ 2ÆAAþº° " xfId="3038" xr:uid="{00000000-0005-0000-0000-0000C1040000}"/>
    <cellStyle name="ÄÞ¸¶_±âÅ¸" xfId="3039" xr:uid="{00000000-0005-0000-0000-0000C2040000}"/>
    <cellStyle name="AÞ¸¶_AN°y(1.25) " xfId="3040" xr:uid="{00000000-0005-0000-0000-0000C3040000}"/>
    <cellStyle name="ÄÞ¸¶_ÁÖ°£.¿ùÁ¤±âº¸°í" xfId="3041" xr:uid="{00000000-0005-0000-0000-0000C4040000}"/>
    <cellStyle name="AÞ¸¶_INQUIRY ¿μ¾÷AßAø " xfId="3042" xr:uid="{00000000-0005-0000-0000-0000C5040000}"/>
    <cellStyle name="ÄÞ¸¶_laroux" xfId="3043" xr:uid="{00000000-0005-0000-0000-0000C6040000}"/>
    <cellStyle name="Bad" xfId="3044" xr:uid="{00000000-0005-0000-0000-0000C7040000}"/>
    <cellStyle name="Bad 2" xfId="3045" xr:uid="{00000000-0005-0000-0000-0000C8040000}"/>
    <cellStyle name="body" xfId="3046" xr:uid="{00000000-0005-0000-0000-0000C9040000}"/>
    <cellStyle name="Border" xfId="3047" xr:uid="{00000000-0005-0000-0000-0000CA040000}"/>
    <cellStyle name="C¡IA¨ª_¡ic¨u¡A¨￢I¨￢¡Æ AN¡Æe " xfId="3048" xr:uid="{00000000-0005-0000-0000-0000CB040000}"/>
    <cellStyle name="C￥AØ_ 2ÆAAþº° " xfId="3049" xr:uid="{00000000-0005-0000-0000-0000CC040000}"/>
    <cellStyle name="Ç¥ÁØ_´ë±¸¹ÌÁ¤¸®" xfId="3050" xr:uid="{00000000-0005-0000-0000-0000CD040000}"/>
    <cellStyle name="C￥AØ_≫c¾÷ºIº° AN°e " xfId="3051" xr:uid="{00000000-0005-0000-0000-0000CE040000}"/>
    <cellStyle name="Ç¥ÁØ_°øÅë°¡¼³°ø»ç" xfId="3052" xr:uid="{00000000-0005-0000-0000-0000CF040000}"/>
    <cellStyle name="C￥AØ_¼oAoºÐ¼R" xfId="3053" xr:uid="{00000000-0005-0000-0000-0000D0040000}"/>
    <cellStyle name="Ç¥ÁØ_5-1±¤°í " xfId="3054" xr:uid="{00000000-0005-0000-0000-0000D1040000}"/>
    <cellStyle name="C￥AØ_5-1±¤°i  10" xfId="3055" xr:uid="{00000000-0005-0000-0000-0000D2040000}"/>
    <cellStyle name="Ç¥ÁØ_5-1±¤°í  10" xfId="3056" xr:uid="{00000000-0005-0000-0000-0000D3040000}"/>
    <cellStyle name="C￥AØ_5-1±¤°i  10 10" xfId="3057" xr:uid="{00000000-0005-0000-0000-0000D4040000}"/>
    <cellStyle name="Ç¥ÁØ_5-1±¤°í  10 10" xfId="3058" xr:uid="{00000000-0005-0000-0000-0000D5040000}"/>
    <cellStyle name="C￥AØ_5-1±¤°i  10 10 2" xfId="3059" xr:uid="{00000000-0005-0000-0000-0000D6040000}"/>
    <cellStyle name="Ç¥ÁØ_5-1±¤°í  10 11" xfId="3060" xr:uid="{00000000-0005-0000-0000-0000D7040000}"/>
    <cellStyle name="C￥AØ_5-1±¤°i  10 12" xfId="3061" xr:uid="{00000000-0005-0000-0000-0000D8040000}"/>
    <cellStyle name="Ç¥ÁØ_5-1±¤°í  10 12" xfId="3062" xr:uid="{00000000-0005-0000-0000-0000D9040000}"/>
    <cellStyle name="C￥AØ_5-1±¤°i  10 13" xfId="3063" xr:uid="{00000000-0005-0000-0000-0000DA040000}"/>
    <cellStyle name="Ç¥ÁØ_5-1±¤°í  10 13" xfId="3064" xr:uid="{00000000-0005-0000-0000-0000DB040000}"/>
    <cellStyle name="C￥AØ_5-1±¤°i  10 2" xfId="3065" xr:uid="{00000000-0005-0000-0000-0000DC040000}"/>
    <cellStyle name="Ç¥ÁØ_5-1±¤°í  10 2" xfId="3066" xr:uid="{00000000-0005-0000-0000-0000DD040000}"/>
    <cellStyle name="C￥AØ_5-1±¤°i  10 20" xfId="3067" xr:uid="{00000000-0005-0000-0000-0000DE040000}"/>
    <cellStyle name="Ç¥ÁØ_5-1±¤°í  10 3" xfId="3068" xr:uid="{00000000-0005-0000-0000-0000DF040000}"/>
    <cellStyle name="C￥AØ_5-1±¤°i  10 3 2" xfId="3069" xr:uid="{00000000-0005-0000-0000-0000E0040000}"/>
    <cellStyle name="Ç¥ÁØ_5-1±¤°í  10 4" xfId="3070" xr:uid="{00000000-0005-0000-0000-0000E1040000}"/>
    <cellStyle name="C￥AØ_5-1±¤°i  10 4 2" xfId="3071" xr:uid="{00000000-0005-0000-0000-0000E2040000}"/>
    <cellStyle name="Ç¥ÁØ_5-1±¤°í  10 5" xfId="3072" xr:uid="{00000000-0005-0000-0000-0000E3040000}"/>
    <cellStyle name="C￥AØ_5-1±¤°i  10 5 2" xfId="3073" xr:uid="{00000000-0005-0000-0000-0000E4040000}"/>
    <cellStyle name="Ç¥ÁØ_5-1±¤°í  10 6" xfId="3074" xr:uid="{00000000-0005-0000-0000-0000E5040000}"/>
    <cellStyle name="C￥AØ_5-1±¤°i  10 6_비용종합(2012)" xfId="3075" xr:uid="{00000000-0005-0000-0000-0000E6040000}"/>
    <cellStyle name="Ç¥ÁØ_5-1±¤°í  10 7" xfId="3076" xr:uid="{00000000-0005-0000-0000-0000E7040000}"/>
    <cellStyle name="C￥AØ_5-1±¤°i  10 7_비용종합(2012)" xfId="3077" xr:uid="{00000000-0005-0000-0000-0000E8040000}"/>
    <cellStyle name="Ç¥ÁØ_5-1±¤°í  10 8" xfId="3078" xr:uid="{00000000-0005-0000-0000-0000E9040000}"/>
    <cellStyle name="C￥AØ_5-1±¤°i  10 9" xfId="3079" xr:uid="{00000000-0005-0000-0000-0000EA040000}"/>
    <cellStyle name="Ç¥ÁØ_5-1±¤°í  10 9" xfId="3080" xr:uid="{00000000-0005-0000-0000-0000EB040000}"/>
    <cellStyle name="C￥AØ_5-1±¤°i  10_유지보수세부" xfId="3081" xr:uid="{00000000-0005-0000-0000-0000EC040000}"/>
    <cellStyle name="Ç¥ÁØ_5-1±¤°í  10_유지보수세부" xfId="3082" xr:uid="{00000000-0005-0000-0000-0000ED040000}"/>
    <cellStyle name="C￥AØ_5-1±¤°i  10_유지보수세부 2" xfId="3083" xr:uid="{00000000-0005-0000-0000-0000EE040000}"/>
    <cellStyle name="Ç¥ÁØ_5-1±¤°í  11" xfId="3084" xr:uid="{00000000-0005-0000-0000-0000EF040000}"/>
    <cellStyle name="C￥AØ_5-1±¤°i  11 2" xfId="3085" xr:uid="{00000000-0005-0000-0000-0000F0040000}"/>
    <cellStyle name="Ç¥ÁØ_5-1±¤°í  11 2" xfId="3086" xr:uid="{00000000-0005-0000-0000-0000F1040000}"/>
    <cellStyle name="C￥AØ_5-1±¤°i  11 2 2" xfId="3087" xr:uid="{00000000-0005-0000-0000-0000F2040000}"/>
    <cellStyle name="Ç¥ÁØ_5-1±¤°í  11 3" xfId="3088" xr:uid="{00000000-0005-0000-0000-0000F3040000}"/>
    <cellStyle name="C￥AØ_5-1±¤°i  11 3 2" xfId="3089" xr:uid="{00000000-0005-0000-0000-0000F4040000}"/>
    <cellStyle name="Ç¥ÁØ_5-1±¤°í  11 4" xfId="3090" xr:uid="{00000000-0005-0000-0000-0000F5040000}"/>
    <cellStyle name="C￥AØ_5-1±¤°i  11_비용종합(2012)" xfId="3091" xr:uid="{00000000-0005-0000-0000-0000F6040000}"/>
    <cellStyle name="Ç¥ÁØ_5-1±¤°í  11_비용종합(2012)" xfId="3092" xr:uid="{00000000-0005-0000-0000-0000F7040000}"/>
    <cellStyle name="C￥AØ_5-1±¤°i  11_비용종합(2012) 2" xfId="3093" xr:uid="{00000000-0005-0000-0000-0000F8040000}"/>
    <cellStyle name="Ç¥ÁØ_5-1±¤°í  11_유지보수세부" xfId="3094" xr:uid="{00000000-0005-0000-0000-0000F9040000}"/>
    <cellStyle name="C￥AØ_5-1±¤°i  11_유지보수세부 2" xfId="3095" xr:uid="{00000000-0005-0000-0000-0000FA040000}"/>
    <cellStyle name="Ç¥ÁØ_5-1±¤°í  12" xfId="3096" xr:uid="{00000000-0005-0000-0000-0000FB040000}"/>
    <cellStyle name="C￥AØ_5-1±¤°i  12 2" xfId="3097" xr:uid="{00000000-0005-0000-0000-0000FC040000}"/>
    <cellStyle name="Ç¥ÁØ_5-1±¤°í  12 2" xfId="3098" xr:uid="{00000000-0005-0000-0000-0000FD040000}"/>
    <cellStyle name="C￥AØ_5-1±¤°i  12 2 2" xfId="3099" xr:uid="{00000000-0005-0000-0000-0000FE040000}"/>
    <cellStyle name="Ç¥ÁØ_5-1±¤°í  12 3" xfId="3100" xr:uid="{00000000-0005-0000-0000-0000FF040000}"/>
    <cellStyle name="C￥AØ_5-1±¤°i  12 3 2" xfId="3101" xr:uid="{00000000-0005-0000-0000-000000050000}"/>
    <cellStyle name="Ç¥ÁØ_5-1±¤°í  12 4" xfId="3102" xr:uid="{00000000-0005-0000-0000-000001050000}"/>
    <cellStyle name="C￥AØ_5-1±¤°i  12 4 2" xfId="3103" xr:uid="{00000000-0005-0000-0000-000002050000}"/>
    <cellStyle name="Ç¥ÁØ_5-1±¤°í  12 5" xfId="3104" xr:uid="{00000000-0005-0000-0000-000003050000}"/>
    <cellStyle name="C￥AØ_5-1±¤°i  12 5_비용종합(2012)" xfId="3105" xr:uid="{00000000-0005-0000-0000-000004050000}"/>
    <cellStyle name="Ç¥ÁØ_5-1±¤°í  12 6" xfId="3106" xr:uid="{00000000-0005-0000-0000-000005050000}"/>
    <cellStyle name="C￥AØ_5-1±¤°i  12 6_비용종합(2012)" xfId="3107" xr:uid="{00000000-0005-0000-0000-000006050000}"/>
    <cellStyle name="Ç¥ÁØ_5-1±¤°í  12 7" xfId="3108" xr:uid="{00000000-0005-0000-0000-000007050000}"/>
    <cellStyle name="C￥AØ_5-1±¤°i  12 7_비용종합(2012)" xfId="3109" xr:uid="{00000000-0005-0000-0000-000008050000}"/>
    <cellStyle name="Ç¥ÁØ_5-1±¤°í  12 8" xfId="3110" xr:uid="{00000000-0005-0000-0000-000009050000}"/>
    <cellStyle name="C￥AØ_5-1±¤°i  12_유지보수세부" xfId="3111" xr:uid="{00000000-0005-0000-0000-00000A050000}"/>
    <cellStyle name="Ç¥ÁØ_5-1±¤°í  12_유지보수세부" xfId="3112" xr:uid="{00000000-0005-0000-0000-00000B050000}"/>
    <cellStyle name="C￥AØ_5-1±¤°i  12_유지보수세부 2" xfId="3113" xr:uid="{00000000-0005-0000-0000-00000C050000}"/>
    <cellStyle name="Ç¥ÁØ_5-1±¤°í  13" xfId="3114" xr:uid="{00000000-0005-0000-0000-00000D050000}"/>
    <cellStyle name="C￥AØ_5-1±¤°i  13 2" xfId="3115" xr:uid="{00000000-0005-0000-0000-00000E050000}"/>
    <cellStyle name="Ç¥ÁØ_5-1±¤°í  13 2" xfId="3116" xr:uid="{00000000-0005-0000-0000-00000F050000}"/>
    <cellStyle name="C￥AØ_5-1±¤°i  13 2 2" xfId="3117" xr:uid="{00000000-0005-0000-0000-000010050000}"/>
    <cellStyle name="Ç¥ÁØ_5-1±¤°í  13 3" xfId="3118" xr:uid="{00000000-0005-0000-0000-000011050000}"/>
    <cellStyle name="C￥AØ_5-1±¤°i  13 3 2" xfId="3119" xr:uid="{00000000-0005-0000-0000-000012050000}"/>
    <cellStyle name="Ç¥ÁØ_5-1±¤°í  13 4" xfId="3120" xr:uid="{00000000-0005-0000-0000-000013050000}"/>
    <cellStyle name="C￥AØ_5-1±¤°i  13 4 2" xfId="3121" xr:uid="{00000000-0005-0000-0000-000014050000}"/>
    <cellStyle name="Ç¥ÁØ_5-1±¤°í  13 5" xfId="3122" xr:uid="{00000000-0005-0000-0000-000015050000}"/>
    <cellStyle name="C￥AØ_5-1±¤°i  13 5_비용종합(2012)" xfId="3123" xr:uid="{00000000-0005-0000-0000-000016050000}"/>
    <cellStyle name="Ç¥ÁØ_5-1±¤°í  13 6" xfId="3124" xr:uid="{00000000-0005-0000-0000-000017050000}"/>
    <cellStyle name="C￥AØ_5-1±¤°i  13 6_비용종합(2012)" xfId="3125" xr:uid="{00000000-0005-0000-0000-000018050000}"/>
    <cellStyle name="Ç¥ÁØ_5-1±¤°í  13 7" xfId="3126" xr:uid="{00000000-0005-0000-0000-000019050000}"/>
    <cellStyle name="C￥AØ_5-1±¤°i  13 7_비용종합(2012)" xfId="3127" xr:uid="{00000000-0005-0000-0000-00001A050000}"/>
    <cellStyle name="Ç¥ÁØ_5-1±¤°í  13 8" xfId="3128" xr:uid="{00000000-0005-0000-0000-00001B050000}"/>
    <cellStyle name="C￥AØ_5-1±¤°i  13_유지보수세부" xfId="3129" xr:uid="{00000000-0005-0000-0000-00001C050000}"/>
    <cellStyle name="Ç¥ÁØ_5-1±¤°í  13_유지보수세부" xfId="3130" xr:uid="{00000000-0005-0000-0000-00001D050000}"/>
    <cellStyle name="C￥AØ_5-1±¤°i  13_유지보수세부 2" xfId="3131" xr:uid="{00000000-0005-0000-0000-00001E050000}"/>
    <cellStyle name="Ç¥ÁØ_5-1±¤°í  14" xfId="3132" xr:uid="{00000000-0005-0000-0000-00001F050000}"/>
    <cellStyle name="C￥AØ_5-1±¤°i  14 2" xfId="3133" xr:uid="{00000000-0005-0000-0000-000020050000}"/>
    <cellStyle name="Ç¥ÁØ_5-1±¤°í  14 2" xfId="3134" xr:uid="{00000000-0005-0000-0000-000021050000}"/>
    <cellStyle name="C￥AØ_5-1±¤°i  14 2 2" xfId="3135" xr:uid="{00000000-0005-0000-0000-000022050000}"/>
    <cellStyle name="Ç¥ÁØ_5-1±¤°í  14 3" xfId="3136" xr:uid="{00000000-0005-0000-0000-000023050000}"/>
    <cellStyle name="C￥AØ_5-1±¤°i  14 3 2" xfId="3137" xr:uid="{00000000-0005-0000-0000-000024050000}"/>
    <cellStyle name="Ç¥ÁØ_5-1±¤°í  14 4" xfId="3138" xr:uid="{00000000-0005-0000-0000-000025050000}"/>
    <cellStyle name="C￥AØ_5-1±¤°i  14 4 2" xfId="3139" xr:uid="{00000000-0005-0000-0000-000026050000}"/>
    <cellStyle name="Ç¥ÁØ_5-1±¤°í  14 5" xfId="3140" xr:uid="{00000000-0005-0000-0000-000027050000}"/>
    <cellStyle name="C￥AØ_5-1±¤°i  14 5_비용종합(2012)" xfId="3141" xr:uid="{00000000-0005-0000-0000-000028050000}"/>
    <cellStyle name="Ç¥ÁØ_5-1±¤°í  14 6" xfId="3142" xr:uid="{00000000-0005-0000-0000-000029050000}"/>
    <cellStyle name="C￥AØ_5-1±¤°i  14 6_비용종합(2012)" xfId="3143" xr:uid="{00000000-0005-0000-0000-00002A050000}"/>
    <cellStyle name="Ç¥ÁØ_5-1±¤°í  14 7" xfId="3144" xr:uid="{00000000-0005-0000-0000-00002B050000}"/>
    <cellStyle name="C￥AØ_5-1±¤°i  14 7_비용종합(2012)" xfId="3145" xr:uid="{00000000-0005-0000-0000-00002C050000}"/>
    <cellStyle name="Ç¥ÁØ_5-1±¤°í  14 8" xfId="3146" xr:uid="{00000000-0005-0000-0000-00002D050000}"/>
    <cellStyle name="C￥AØ_5-1±¤°i  14_유지보수세부" xfId="3147" xr:uid="{00000000-0005-0000-0000-00002E050000}"/>
    <cellStyle name="Ç¥ÁØ_5-1±¤°í  14_유지보수세부" xfId="3148" xr:uid="{00000000-0005-0000-0000-00002F050000}"/>
    <cellStyle name="C￥AØ_5-1±¤°i  14_유지보수세부 2" xfId="3149" xr:uid="{00000000-0005-0000-0000-000030050000}"/>
    <cellStyle name="Ç¥ÁØ_5-1±¤°í  15" xfId="3150" xr:uid="{00000000-0005-0000-0000-000031050000}"/>
    <cellStyle name="C￥AØ_5-1±¤°i  15 2" xfId="3151" xr:uid="{00000000-0005-0000-0000-000032050000}"/>
    <cellStyle name="Ç¥ÁØ_5-1±¤°í  15 2" xfId="3152" xr:uid="{00000000-0005-0000-0000-000033050000}"/>
    <cellStyle name="C￥AØ_5-1±¤°i  15 2 2" xfId="3153" xr:uid="{00000000-0005-0000-0000-000034050000}"/>
    <cellStyle name="Ç¥ÁØ_5-1±¤°í  15 3" xfId="3154" xr:uid="{00000000-0005-0000-0000-000035050000}"/>
    <cellStyle name="C￥AØ_5-1±¤°i  15 3 2" xfId="3155" xr:uid="{00000000-0005-0000-0000-000036050000}"/>
    <cellStyle name="Ç¥ÁØ_5-1±¤°í  15 4" xfId="3156" xr:uid="{00000000-0005-0000-0000-000037050000}"/>
    <cellStyle name="C￥AØ_5-1±¤°i  15 4 2" xfId="3157" xr:uid="{00000000-0005-0000-0000-000038050000}"/>
    <cellStyle name="Ç¥ÁØ_5-1±¤°í  15 5" xfId="3158" xr:uid="{00000000-0005-0000-0000-000039050000}"/>
    <cellStyle name="C￥AØ_5-1±¤°i  15 5_비용종합(2012)" xfId="3159" xr:uid="{00000000-0005-0000-0000-00003A050000}"/>
    <cellStyle name="Ç¥ÁØ_5-1±¤°í  15 6" xfId="3160" xr:uid="{00000000-0005-0000-0000-00003B050000}"/>
    <cellStyle name="C￥AØ_5-1±¤°i  15 6_비용종합(2012)" xfId="3161" xr:uid="{00000000-0005-0000-0000-00003C050000}"/>
    <cellStyle name="Ç¥ÁØ_5-1±¤°í  15 7" xfId="3162" xr:uid="{00000000-0005-0000-0000-00003D050000}"/>
    <cellStyle name="C￥AØ_5-1±¤°i  15 7_비용종합(2012)" xfId="3163" xr:uid="{00000000-0005-0000-0000-00003E050000}"/>
    <cellStyle name="Ç¥ÁØ_5-1±¤°í  15 8" xfId="3164" xr:uid="{00000000-0005-0000-0000-00003F050000}"/>
    <cellStyle name="C￥AØ_5-1±¤°i  15_유지보수세부" xfId="3165" xr:uid="{00000000-0005-0000-0000-000040050000}"/>
    <cellStyle name="Ç¥ÁØ_5-1±¤°í  15_유지보수세부" xfId="3166" xr:uid="{00000000-0005-0000-0000-000041050000}"/>
    <cellStyle name="C￥AØ_5-1±¤°i  15_유지보수세부 2" xfId="3167" xr:uid="{00000000-0005-0000-0000-000042050000}"/>
    <cellStyle name="Ç¥ÁØ_5-1±¤°í  16" xfId="3168" xr:uid="{00000000-0005-0000-0000-000043050000}"/>
    <cellStyle name="C￥AØ_5-1±¤°i  16 2" xfId="3169" xr:uid="{00000000-0005-0000-0000-000044050000}"/>
    <cellStyle name="Ç¥ÁØ_5-1±¤°í  16 2" xfId="3170" xr:uid="{00000000-0005-0000-0000-000045050000}"/>
    <cellStyle name="C￥AØ_5-1±¤°i  16 2 2" xfId="3171" xr:uid="{00000000-0005-0000-0000-000046050000}"/>
    <cellStyle name="Ç¥ÁØ_5-1±¤°í  16 3" xfId="3172" xr:uid="{00000000-0005-0000-0000-000047050000}"/>
    <cellStyle name="C￥AØ_5-1±¤°i  16 3 2" xfId="3173" xr:uid="{00000000-0005-0000-0000-000048050000}"/>
    <cellStyle name="Ç¥ÁØ_5-1±¤°í  16 4" xfId="3174" xr:uid="{00000000-0005-0000-0000-000049050000}"/>
    <cellStyle name="C￥AØ_5-1±¤°i  16 4 2" xfId="3175" xr:uid="{00000000-0005-0000-0000-00004A050000}"/>
    <cellStyle name="Ç¥ÁØ_5-1±¤°í  16 5" xfId="3176" xr:uid="{00000000-0005-0000-0000-00004B050000}"/>
    <cellStyle name="C￥AØ_5-1±¤°i  16 5_비용종합(2012)" xfId="3177" xr:uid="{00000000-0005-0000-0000-00004C050000}"/>
    <cellStyle name="Ç¥ÁØ_5-1±¤°í  16 6" xfId="3178" xr:uid="{00000000-0005-0000-0000-00004D050000}"/>
    <cellStyle name="C￥AØ_5-1±¤°i  16 6_비용종합(2012)" xfId="3179" xr:uid="{00000000-0005-0000-0000-00004E050000}"/>
    <cellStyle name="Ç¥ÁØ_5-1±¤°í  16 7" xfId="3180" xr:uid="{00000000-0005-0000-0000-00004F050000}"/>
    <cellStyle name="C￥AØ_5-1±¤°i  16 7_비용종합(2012)" xfId="3181" xr:uid="{00000000-0005-0000-0000-000050050000}"/>
    <cellStyle name="Ç¥ÁØ_5-1±¤°í  16 8" xfId="3182" xr:uid="{00000000-0005-0000-0000-000051050000}"/>
    <cellStyle name="C￥AØ_5-1±¤°i  16_유지보수세부" xfId="3183" xr:uid="{00000000-0005-0000-0000-000052050000}"/>
    <cellStyle name="Ç¥ÁØ_5-1±¤°í  16_유지보수세부" xfId="3184" xr:uid="{00000000-0005-0000-0000-000053050000}"/>
    <cellStyle name="C￥AØ_5-1±¤°i  16_유지보수세부 2" xfId="3185" xr:uid="{00000000-0005-0000-0000-000054050000}"/>
    <cellStyle name="Ç¥ÁØ_5-1±¤°í  17" xfId="3186" xr:uid="{00000000-0005-0000-0000-000055050000}"/>
    <cellStyle name="C￥AØ_5-1±¤°i  17 2" xfId="3187" xr:uid="{00000000-0005-0000-0000-000056050000}"/>
    <cellStyle name="Ç¥ÁØ_5-1±¤°í  17 2" xfId="3188" xr:uid="{00000000-0005-0000-0000-000057050000}"/>
    <cellStyle name="C￥AØ_5-1±¤°i  17 2 2" xfId="3189" xr:uid="{00000000-0005-0000-0000-000058050000}"/>
    <cellStyle name="Ç¥ÁØ_5-1±¤°í  17 3" xfId="3190" xr:uid="{00000000-0005-0000-0000-000059050000}"/>
    <cellStyle name="C￥AØ_5-1±¤°i  17 3 2" xfId="3191" xr:uid="{00000000-0005-0000-0000-00005A050000}"/>
    <cellStyle name="Ç¥ÁØ_5-1±¤°í  17 4" xfId="3192" xr:uid="{00000000-0005-0000-0000-00005B050000}"/>
    <cellStyle name="C￥AØ_5-1±¤°i  17 4 2" xfId="3193" xr:uid="{00000000-0005-0000-0000-00005C050000}"/>
    <cellStyle name="Ç¥ÁØ_5-1±¤°í  17 5" xfId="3194" xr:uid="{00000000-0005-0000-0000-00005D050000}"/>
    <cellStyle name="C￥AØ_5-1±¤°i  17 5_비용종합(2012)" xfId="3195" xr:uid="{00000000-0005-0000-0000-00005E050000}"/>
    <cellStyle name="Ç¥ÁØ_5-1±¤°í  17 6" xfId="3196" xr:uid="{00000000-0005-0000-0000-00005F050000}"/>
    <cellStyle name="C￥AØ_5-1±¤°i  17 6_비용종합(2012)" xfId="3197" xr:uid="{00000000-0005-0000-0000-000060050000}"/>
    <cellStyle name="Ç¥ÁØ_5-1±¤°í  17 7" xfId="3198" xr:uid="{00000000-0005-0000-0000-000061050000}"/>
    <cellStyle name="C￥AØ_5-1±¤°i  17 7_비용종합(2012)" xfId="3199" xr:uid="{00000000-0005-0000-0000-000062050000}"/>
    <cellStyle name="Ç¥ÁØ_5-1±¤°í  17 8" xfId="3200" xr:uid="{00000000-0005-0000-0000-000063050000}"/>
    <cellStyle name="C￥AØ_5-1±¤°i  17_유지보수세부" xfId="3201" xr:uid="{00000000-0005-0000-0000-000064050000}"/>
    <cellStyle name="Ç¥ÁØ_5-1±¤°í  17_유지보수세부" xfId="3202" xr:uid="{00000000-0005-0000-0000-000065050000}"/>
    <cellStyle name="C￥AØ_5-1±¤°i  17_유지보수세부 2" xfId="3203" xr:uid="{00000000-0005-0000-0000-000066050000}"/>
    <cellStyle name="Ç¥ÁØ_5-1±¤°í  18" xfId="3204" xr:uid="{00000000-0005-0000-0000-000067050000}"/>
    <cellStyle name="C￥AØ_5-1±¤°i  18 2" xfId="3205" xr:uid="{00000000-0005-0000-0000-000068050000}"/>
    <cellStyle name="Ç¥ÁØ_5-1±¤°í  18 2" xfId="3206" xr:uid="{00000000-0005-0000-0000-000069050000}"/>
    <cellStyle name="C￥AØ_5-1±¤°i  18 2 2" xfId="3207" xr:uid="{00000000-0005-0000-0000-00006A050000}"/>
    <cellStyle name="Ç¥ÁØ_5-1±¤°í  18 3" xfId="3208" xr:uid="{00000000-0005-0000-0000-00006B050000}"/>
    <cellStyle name="C￥AØ_5-1±¤°i  18 3 2" xfId="3209" xr:uid="{00000000-0005-0000-0000-00006C050000}"/>
    <cellStyle name="Ç¥ÁØ_5-1±¤°í  18 4" xfId="3210" xr:uid="{00000000-0005-0000-0000-00006D050000}"/>
    <cellStyle name="C￥AØ_5-1±¤°i  18 4 2" xfId="3211" xr:uid="{00000000-0005-0000-0000-00006E050000}"/>
    <cellStyle name="Ç¥ÁØ_5-1±¤°í  18 5" xfId="3212" xr:uid="{00000000-0005-0000-0000-00006F050000}"/>
    <cellStyle name="C￥AØ_5-1±¤°i  18 5_비용종합(2012)" xfId="3213" xr:uid="{00000000-0005-0000-0000-000070050000}"/>
    <cellStyle name="Ç¥ÁØ_5-1±¤°í  18 6" xfId="3214" xr:uid="{00000000-0005-0000-0000-000071050000}"/>
    <cellStyle name="C￥AØ_5-1±¤°i  18 6_비용종합(2012)" xfId="3215" xr:uid="{00000000-0005-0000-0000-000072050000}"/>
    <cellStyle name="Ç¥ÁØ_5-1±¤°í  18 7" xfId="3216" xr:uid="{00000000-0005-0000-0000-000073050000}"/>
    <cellStyle name="C￥AØ_5-1±¤°i  18 7_비용종합(2012)" xfId="3217" xr:uid="{00000000-0005-0000-0000-000074050000}"/>
    <cellStyle name="Ç¥ÁØ_5-1±¤°í  18 8" xfId="3218" xr:uid="{00000000-0005-0000-0000-000075050000}"/>
    <cellStyle name="C￥AØ_5-1±¤°i  18_유지보수세부" xfId="3219" xr:uid="{00000000-0005-0000-0000-000076050000}"/>
    <cellStyle name="Ç¥ÁØ_5-1±¤°í  18_유지보수세부" xfId="3220" xr:uid="{00000000-0005-0000-0000-000077050000}"/>
    <cellStyle name="C￥AØ_5-1±¤°i  18_유지보수세부 2" xfId="3221" xr:uid="{00000000-0005-0000-0000-000078050000}"/>
    <cellStyle name="Ç¥ÁØ_5-1±¤°í  19" xfId="3222" xr:uid="{00000000-0005-0000-0000-000079050000}"/>
    <cellStyle name="C￥AØ_5-1±¤°i  19 2" xfId="3223" xr:uid="{00000000-0005-0000-0000-00007A050000}"/>
    <cellStyle name="Ç¥ÁØ_5-1±¤°í  19 2" xfId="3224" xr:uid="{00000000-0005-0000-0000-00007B050000}"/>
    <cellStyle name="C￥AØ_5-1±¤°i  19 2 2" xfId="3225" xr:uid="{00000000-0005-0000-0000-00007C050000}"/>
    <cellStyle name="Ç¥ÁØ_5-1±¤°í  19 3" xfId="3226" xr:uid="{00000000-0005-0000-0000-00007D050000}"/>
    <cellStyle name="C￥AØ_5-1±¤°i  19 3 2" xfId="3227" xr:uid="{00000000-0005-0000-0000-00007E050000}"/>
    <cellStyle name="Ç¥ÁØ_5-1±¤°í  19 4" xfId="3228" xr:uid="{00000000-0005-0000-0000-00007F050000}"/>
    <cellStyle name="C￥AØ_5-1±¤°i  19 4 2" xfId="3229" xr:uid="{00000000-0005-0000-0000-000080050000}"/>
    <cellStyle name="Ç¥ÁØ_5-1±¤°í  19 5" xfId="3230" xr:uid="{00000000-0005-0000-0000-000081050000}"/>
    <cellStyle name="C￥AØ_5-1±¤°i  19 5_비용종합(2012)" xfId="3231" xr:uid="{00000000-0005-0000-0000-000082050000}"/>
    <cellStyle name="Ç¥ÁØ_5-1±¤°í  19 6" xfId="3232" xr:uid="{00000000-0005-0000-0000-000083050000}"/>
    <cellStyle name="C￥AØ_5-1±¤°i  19 6_비용종합(2012)" xfId="3233" xr:uid="{00000000-0005-0000-0000-000084050000}"/>
    <cellStyle name="Ç¥ÁØ_5-1±¤°í  19 7" xfId="3234" xr:uid="{00000000-0005-0000-0000-000085050000}"/>
    <cellStyle name="C￥AØ_5-1±¤°i  19 7_비용종합(2012)" xfId="3235" xr:uid="{00000000-0005-0000-0000-000086050000}"/>
    <cellStyle name="Ç¥ÁØ_5-1±¤°í  19 8" xfId="3236" xr:uid="{00000000-0005-0000-0000-000087050000}"/>
    <cellStyle name="C￥AØ_5-1±¤°i  19_유지보수세부" xfId="3237" xr:uid="{00000000-0005-0000-0000-000088050000}"/>
    <cellStyle name="Ç¥ÁØ_5-1±¤°í  19_유지보수세부" xfId="3238" xr:uid="{00000000-0005-0000-0000-000089050000}"/>
    <cellStyle name="C￥AØ_5-1±¤°i  19_유지보수세부 2" xfId="3239" xr:uid="{00000000-0005-0000-0000-00008A050000}"/>
    <cellStyle name="Ç¥ÁØ_5-1±¤°í  2" xfId="3240" xr:uid="{00000000-0005-0000-0000-00008B050000}"/>
    <cellStyle name="C￥AØ_5-1±¤°i  2 2" xfId="3241" xr:uid="{00000000-0005-0000-0000-00008C050000}"/>
    <cellStyle name="Ç¥ÁØ_5-1±¤°í  2 2" xfId="3242" xr:uid="{00000000-0005-0000-0000-00008D050000}"/>
    <cellStyle name="C￥AØ_5-1±¤°i  2 2 2" xfId="3243" xr:uid="{00000000-0005-0000-0000-00008E050000}"/>
    <cellStyle name="Ç¥ÁØ_5-1±¤°í  2 3" xfId="3244" xr:uid="{00000000-0005-0000-0000-00008F050000}"/>
    <cellStyle name="C￥AØ_5-1±¤°i  2 3 2" xfId="3245" xr:uid="{00000000-0005-0000-0000-000090050000}"/>
    <cellStyle name="Ç¥ÁØ_5-1±¤°í  2 4" xfId="3246" xr:uid="{00000000-0005-0000-0000-000091050000}"/>
    <cellStyle name="C￥AØ_5-1±¤°i  2 4 2" xfId="3247" xr:uid="{00000000-0005-0000-0000-000092050000}"/>
    <cellStyle name="Ç¥ÁØ_5-1±¤°í  2 5" xfId="3248" xr:uid="{00000000-0005-0000-0000-000093050000}"/>
    <cellStyle name="C￥AØ_5-1±¤°i  2 5_비용종합(2012)" xfId="3249" xr:uid="{00000000-0005-0000-0000-000094050000}"/>
    <cellStyle name="Ç¥ÁØ_5-1±¤°í  2 6" xfId="3250" xr:uid="{00000000-0005-0000-0000-000095050000}"/>
    <cellStyle name="C￥AØ_5-1±¤°i  2 6_비용종합(2012)" xfId="3251" xr:uid="{00000000-0005-0000-0000-000096050000}"/>
    <cellStyle name="Ç¥ÁØ_5-1±¤°í  2 7" xfId="3252" xr:uid="{00000000-0005-0000-0000-000097050000}"/>
    <cellStyle name="C￥AØ_5-1±¤°i  2 7_비용종합(2012)" xfId="3253" xr:uid="{00000000-0005-0000-0000-000098050000}"/>
    <cellStyle name="Ç¥ÁØ_5-1±¤°í  2 8" xfId="3254" xr:uid="{00000000-0005-0000-0000-000099050000}"/>
    <cellStyle name="C￥AØ_5-1±¤°i  2_유지보수세부" xfId="3255" xr:uid="{00000000-0005-0000-0000-00009A050000}"/>
    <cellStyle name="Ç¥ÁØ_5-1±¤°í  2_유지보수세부" xfId="3256" xr:uid="{00000000-0005-0000-0000-00009B050000}"/>
    <cellStyle name="C￥AØ_5-1±¤°i  2_유지보수세부 2" xfId="3257" xr:uid="{00000000-0005-0000-0000-00009C050000}"/>
    <cellStyle name="Ç¥ÁØ_5-1±¤°í  20" xfId="3258" xr:uid="{00000000-0005-0000-0000-00009D050000}"/>
    <cellStyle name="C￥AØ_5-1±¤°i  20 2" xfId="3259" xr:uid="{00000000-0005-0000-0000-00009E050000}"/>
    <cellStyle name="Ç¥ÁØ_5-1±¤°í  20 2" xfId="3260" xr:uid="{00000000-0005-0000-0000-00009F050000}"/>
    <cellStyle name="C￥AØ_5-1±¤°i  20 2 2" xfId="3261" xr:uid="{00000000-0005-0000-0000-0000A0050000}"/>
    <cellStyle name="Ç¥ÁØ_5-1±¤°í  20 3" xfId="3262" xr:uid="{00000000-0005-0000-0000-0000A1050000}"/>
    <cellStyle name="C￥AØ_5-1±¤°i  20 3 2" xfId="3263" xr:uid="{00000000-0005-0000-0000-0000A2050000}"/>
    <cellStyle name="Ç¥ÁØ_5-1±¤°í  20 4" xfId="3264" xr:uid="{00000000-0005-0000-0000-0000A3050000}"/>
    <cellStyle name="C￥AØ_5-1±¤°i  20 4 2" xfId="3265" xr:uid="{00000000-0005-0000-0000-0000A4050000}"/>
    <cellStyle name="Ç¥ÁØ_5-1±¤°í  20 5" xfId="3266" xr:uid="{00000000-0005-0000-0000-0000A5050000}"/>
    <cellStyle name="C￥AØ_5-1±¤°i  20 5_비용종합(2012)" xfId="3267" xr:uid="{00000000-0005-0000-0000-0000A6050000}"/>
    <cellStyle name="Ç¥ÁØ_5-1±¤°í  20 6" xfId="3268" xr:uid="{00000000-0005-0000-0000-0000A7050000}"/>
    <cellStyle name="C￥AØ_5-1±¤°i  20 6_비용종합(2012)" xfId="3269" xr:uid="{00000000-0005-0000-0000-0000A8050000}"/>
    <cellStyle name="Ç¥ÁØ_5-1±¤°í  20 7" xfId="3270" xr:uid="{00000000-0005-0000-0000-0000A9050000}"/>
    <cellStyle name="C￥AØ_5-1±¤°i  20 7_비용종합(2012)" xfId="3271" xr:uid="{00000000-0005-0000-0000-0000AA050000}"/>
    <cellStyle name="Ç¥ÁØ_5-1±¤°í  20 8" xfId="3272" xr:uid="{00000000-0005-0000-0000-0000AB050000}"/>
    <cellStyle name="C￥AØ_5-1±¤°i  20_유지보수세부" xfId="3273" xr:uid="{00000000-0005-0000-0000-0000AC050000}"/>
    <cellStyle name="Ç¥ÁØ_5-1±¤°í  20_유지보수세부" xfId="3274" xr:uid="{00000000-0005-0000-0000-0000AD050000}"/>
    <cellStyle name="C￥AØ_5-1±¤°i  20_유지보수세부 2" xfId="3275" xr:uid="{00000000-0005-0000-0000-0000AE050000}"/>
    <cellStyle name="Ç¥ÁØ_5-1±¤°í  21" xfId="3276" xr:uid="{00000000-0005-0000-0000-0000AF050000}"/>
    <cellStyle name="C￥AØ_5-1±¤°i  21 2" xfId="3277" xr:uid="{00000000-0005-0000-0000-0000B0050000}"/>
    <cellStyle name="Ç¥ÁØ_5-1±¤°í  21 2" xfId="3278" xr:uid="{00000000-0005-0000-0000-0000B1050000}"/>
    <cellStyle name="C￥AØ_5-1±¤°i  21 2 2" xfId="3279" xr:uid="{00000000-0005-0000-0000-0000B2050000}"/>
    <cellStyle name="Ç¥ÁØ_5-1±¤°í  21 3" xfId="3280" xr:uid="{00000000-0005-0000-0000-0000B3050000}"/>
    <cellStyle name="C￥AØ_5-1±¤°i  21 3 2" xfId="3281" xr:uid="{00000000-0005-0000-0000-0000B4050000}"/>
    <cellStyle name="Ç¥ÁØ_5-1±¤°í  21 4" xfId="3282" xr:uid="{00000000-0005-0000-0000-0000B5050000}"/>
    <cellStyle name="C￥AØ_5-1±¤°i  21 4 2" xfId="3283" xr:uid="{00000000-0005-0000-0000-0000B6050000}"/>
    <cellStyle name="Ç¥ÁØ_5-1±¤°í  21 5" xfId="3284" xr:uid="{00000000-0005-0000-0000-0000B7050000}"/>
    <cellStyle name="C￥AØ_5-1±¤°i  21 5_비용종합(2012)" xfId="3285" xr:uid="{00000000-0005-0000-0000-0000B8050000}"/>
    <cellStyle name="Ç¥ÁØ_5-1±¤°í  21 6" xfId="3286" xr:uid="{00000000-0005-0000-0000-0000B9050000}"/>
    <cellStyle name="C￥AØ_5-1±¤°i  21 6_비용종합(2012)" xfId="3287" xr:uid="{00000000-0005-0000-0000-0000BA050000}"/>
    <cellStyle name="Ç¥ÁØ_5-1±¤°í  21 7" xfId="3288" xr:uid="{00000000-0005-0000-0000-0000BB050000}"/>
    <cellStyle name="C￥AØ_5-1±¤°i  21 7_비용종합(2012)" xfId="3289" xr:uid="{00000000-0005-0000-0000-0000BC050000}"/>
    <cellStyle name="Ç¥ÁØ_5-1±¤°í  21 8" xfId="3290" xr:uid="{00000000-0005-0000-0000-0000BD050000}"/>
    <cellStyle name="C￥AØ_5-1±¤°i  21_유지보수세부" xfId="3291" xr:uid="{00000000-0005-0000-0000-0000BE050000}"/>
    <cellStyle name="Ç¥ÁØ_5-1±¤°í  21_유지보수세부" xfId="3292" xr:uid="{00000000-0005-0000-0000-0000BF050000}"/>
    <cellStyle name="C￥AØ_5-1±¤°i  21_유지보수세부 2" xfId="3293" xr:uid="{00000000-0005-0000-0000-0000C0050000}"/>
    <cellStyle name="Ç¥ÁØ_5-1±¤°í  22" xfId="3294" xr:uid="{00000000-0005-0000-0000-0000C1050000}"/>
    <cellStyle name="C￥AØ_5-1±¤°i  22 2" xfId="3295" xr:uid="{00000000-0005-0000-0000-0000C2050000}"/>
    <cellStyle name="Ç¥ÁØ_5-1±¤°í  22 2" xfId="3296" xr:uid="{00000000-0005-0000-0000-0000C3050000}"/>
    <cellStyle name="C￥AØ_5-1±¤°i  22 2 2" xfId="3297" xr:uid="{00000000-0005-0000-0000-0000C4050000}"/>
    <cellStyle name="Ç¥ÁØ_5-1±¤°í  22 3" xfId="3298" xr:uid="{00000000-0005-0000-0000-0000C5050000}"/>
    <cellStyle name="C￥AØ_5-1±¤°i  22 3 2" xfId="3299" xr:uid="{00000000-0005-0000-0000-0000C6050000}"/>
    <cellStyle name="Ç¥ÁØ_5-1±¤°í  22 4" xfId="3300" xr:uid="{00000000-0005-0000-0000-0000C7050000}"/>
    <cellStyle name="C￥AØ_5-1±¤°i  22 4 2" xfId="3301" xr:uid="{00000000-0005-0000-0000-0000C8050000}"/>
    <cellStyle name="Ç¥ÁØ_5-1±¤°í  22 5" xfId="3302" xr:uid="{00000000-0005-0000-0000-0000C9050000}"/>
    <cellStyle name="C￥AØ_5-1±¤°i  22 5_비용종합(2012)" xfId="3303" xr:uid="{00000000-0005-0000-0000-0000CA050000}"/>
    <cellStyle name="Ç¥ÁØ_5-1±¤°í  22 6" xfId="3304" xr:uid="{00000000-0005-0000-0000-0000CB050000}"/>
    <cellStyle name="C￥AØ_5-1±¤°i  22 6_비용종합(2012)" xfId="3305" xr:uid="{00000000-0005-0000-0000-0000CC050000}"/>
    <cellStyle name="Ç¥ÁØ_5-1±¤°í  22 7" xfId="3306" xr:uid="{00000000-0005-0000-0000-0000CD050000}"/>
    <cellStyle name="C￥AØ_5-1±¤°i  22 7_비용종합(2012)" xfId="3307" xr:uid="{00000000-0005-0000-0000-0000CE050000}"/>
    <cellStyle name="Ç¥ÁØ_5-1±¤°í  22 8" xfId="3308" xr:uid="{00000000-0005-0000-0000-0000CF050000}"/>
    <cellStyle name="C￥AØ_5-1±¤°i  22_유지보수세부" xfId="3309" xr:uid="{00000000-0005-0000-0000-0000D0050000}"/>
    <cellStyle name="Ç¥ÁØ_5-1±¤°í  22_유지보수세부" xfId="3310" xr:uid="{00000000-0005-0000-0000-0000D1050000}"/>
    <cellStyle name="C￥AØ_5-1±¤°i  22_유지보수세부 2" xfId="3311" xr:uid="{00000000-0005-0000-0000-0000D2050000}"/>
    <cellStyle name="Ç¥ÁØ_5-1±¤°í  23" xfId="3312" xr:uid="{00000000-0005-0000-0000-0000D3050000}"/>
    <cellStyle name="C￥AØ_5-1±¤°i  23 2" xfId="3313" xr:uid="{00000000-0005-0000-0000-0000D4050000}"/>
    <cellStyle name="Ç¥ÁØ_5-1±¤°í  23 2" xfId="3314" xr:uid="{00000000-0005-0000-0000-0000D5050000}"/>
    <cellStyle name="C￥AØ_5-1±¤°i  23 2 2" xfId="3315" xr:uid="{00000000-0005-0000-0000-0000D6050000}"/>
    <cellStyle name="Ç¥ÁØ_5-1±¤°í  23 3" xfId="3316" xr:uid="{00000000-0005-0000-0000-0000D7050000}"/>
    <cellStyle name="C￥AØ_5-1±¤°i  23 3 2" xfId="3317" xr:uid="{00000000-0005-0000-0000-0000D8050000}"/>
    <cellStyle name="Ç¥ÁØ_5-1±¤°í  23 4" xfId="3318" xr:uid="{00000000-0005-0000-0000-0000D9050000}"/>
    <cellStyle name="C￥AØ_5-1±¤°i  23 4 2" xfId="3319" xr:uid="{00000000-0005-0000-0000-0000DA050000}"/>
    <cellStyle name="Ç¥ÁØ_5-1±¤°í  23 5" xfId="3320" xr:uid="{00000000-0005-0000-0000-0000DB050000}"/>
    <cellStyle name="C￥AØ_5-1±¤°i  23 5_비용종합(2012)" xfId="3321" xr:uid="{00000000-0005-0000-0000-0000DC050000}"/>
    <cellStyle name="Ç¥ÁØ_5-1±¤°í  23 6" xfId="3322" xr:uid="{00000000-0005-0000-0000-0000DD050000}"/>
    <cellStyle name="C￥AØ_5-1±¤°i  23 6_비용종합(2012)" xfId="3323" xr:uid="{00000000-0005-0000-0000-0000DE050000}"/>
    <cellStyle name="Ç¥ÁØ_5-1±¤°í  23 7" xfId="3324" xr:uid="{00000000-0005-0000-0000-0000DF050000}"/>
    <cellStyle name="C￥AØ_5-1±¤°i  23 7_비용종합(2012)" xfId="3325" xr:uid="{00000000-0005-0000-0000-0000E0050000}"/>
    <cellStyle name="Ç¥ÁØ_5-1±¤°í  23 8" xfId="3326" xr:uid="{00000000-0005-0000-0000-0000E1050000}"/>
    <cellStyle name="C￥AØ_5-1±¤°i  23_유지보수세부" xfId="3327" xr:uid="{00000000-0005-0000-0000-0000E2050000}"/>
    <cellStyle name="Ç¥ÁØ_5-1±¤°í  23_유지보수세부" xfId="3328" xr:uid="{00000000-0005-0000-0000-0000E3050000}"/>
    <cellStyle name="C￥AØ_5-1±¤°i  23_유지보수세부 2" xfId="3329" xr:uid="{00000000-0005-0000-0000-0000E4050000}"/>
    <cellStyle name="Ç¥ÁØ_5-1±¤°í  24" xfId="3330" xr:uid="{00000000-0005-0000-0000-0000E5050000}"/>
    <cellStyle name="C￥AØ_5-1±¤°i  24 2" xfId="3331" xr:uid="{00000000-0005-0000-0000-0000E6050000}"/>
    <cellStyle name="Ç¥ÁØ_5-1±¤°í  24 2" xfId="3332" xr:uid="{00000000-0005-0000-0000-0000E7050000}"/>
    <cellStyle name="C￥AØ_5-1±¤°i  24 2 2" xfId="3333" xr:uid="{00000000-0005-0000-0000-0000E8050000}"/>
    <cellStyle name="Ç¥ÁØ_5-1±¤°í  24 3" xfId="3334" xr:uid="{00000000-0005-0000-0000-0000E9050000}"/>
    <cellStyle name="C￥AØ_5-1±¤°i  24 3 2" xfId="3335" xr:uid="{00000000-0005-0000-0000-0000EA050000}"/>
    <cellStyle name="Ç¥ÁØ_5-1±¤°í  24 4" xfId="3336" xr:uid="{00000000-0005-0000-0000-0000EB050000}"/>
    <cellStyle name="C￥AØ_5-1±¤°i  24 4 2" xfId="3337" xr:uid="{00000000-0005-0000-0000-0000EC050000}"/>
    <cellStyle name="Ç¥ÁØ_5-1±¤°í  24 5" xfId="3338" xr:uid="{00000000-0005-0000-0000-0000ED050000}"/>
    <cellStyle name="C￥AØ_5-1±¤°i  24 5_비용종합(2012)" xfId="3339" xr:uid="{00000000-0005-0000-0000-0000EE050000}"/>
    <cellStyle name="Ç¥ÁØ_5-1±¤°í  24 6" xfId="3340" xr:uid="{00000000-0005-0000-0000-0000EF050000}"/>
    <cellStyle name="C￥AØ_5-1±¤°i  24 6_비용종합(2012)" xfId="3341" xr:uid="{00000000-0005-0000-0000-0000F0050000}"/>
    <cellStyle name="Ç¥ÁØ_5-1±¤°í  24 7" xfId="3342" xr:uid="{00000000-0005-0000-0000-0000F1050000}"/>
    <cellStyle name="C￥AØ_5-1±¤°i  24 7_비용종합(2012)" xfId="3343" xr:uid="{00000000-0005-0000-0000-0000F2050000}"/>
    <cellStyle name="Ç¥ÁØ_5-1±¤°í  24 8" xfId="3344" xr:uid="{00000000-0005-0000-0000-0000F3050000}"/>
    <cellStyle name="C￥AØ_5-1±¤°i  24_유지보수세부" xfId="3345" xr:uid="{00000000-0005-0000-0000-0000F4050000}"/>
    <cellStyle name="Ç¥ÁØ_5-1±¤°í  24_유지보수세부" xfId="3346" xr:uid="{00000000-0005-0000-0000-0000F5050000}"/>
    <cellStyle name="C￥AØ_5-1±¤°i  24_유지보수세부 2" xfId="3347" xr:uid="{00000000-0005-0000-0000-0000F6050000}"/>
    <cellStyle name="Ç¥ÁØ_5-1±¤°í  25" xfId="3348" xr:uid="{00000000-0005-0000-0000-0000F7050000}"/>
    <cellStyle name="C￥AØ_5-1±¤°i  25 2" xfId="3349" xr:uid="{00000000-0005-0000-0000-0000F8050000}"/>
    <cellStyle name="Ç¥ÁØ_5-1±¤°í  25 2" xfId="3350" xr:uid="{00000000-0005-0000-0000-0000F9050000}"/>
    <cellStyle name="C￥AØ_5-1±¤°i  25 2 2" xfId="3351" xr:uid="{00000000-0005-0000-0000-0000FA050000}"/>
    <cellStyle name="Ç¥ÁØ_5-1±¤°í  25 3" xfId="3352" xr:uid="{00000000-0005-0000-0000-0000FB050000}"/>
    <cellStyle name="C￥AØ_5-1±¤°i  25 3 2" xfId="3353" xr:uid="{00000000-0005-0000-0000-0000FC050000}"/>
    <cellStyle name="Ç¥ÁØ_5-1±¤°í  25 4" xfId="3354" xr:uid="{00000000-0005-0000-0000-0000FD050000}"/>
    <cellStyle name="C￥AØ_5-1±¤°i  25 4 2" xfId="3355" xr:uid="{00000000-0005-0000-0000-0000FE050000}"/>
    <cellStyle name="Ç¥ÁØ_5-1±¤°í  25 5" xfId="3356" xr:uid="{00000000-0005-0000-0000-0000FF050000}"/>
    <cellStyle name="C￥AØ_5-1±¤°i  25 5_비용종합(2012)" xfId="3357" xr:uid="{00000000-0005-0000-0000-000000060000}"/>
    <cellStyle name="Ç¥ÁØ_5-1±¤°í  25 6" xfId="3358" xr:uid="{00000000-0005-0000-0000-000001060000}"/>
    <cellStyle name="C￥AØ_5-1±¤°i  25 6_유지보수세부" xfId="3359" xr:uid="{00000000-0005-0000-0000-000002060000}"/>
    <cellStyle name="Ç¥ÁØ_5-1±¤°í  25 7" xfId="3360" xr:uid="{00000000-0005-0000-0000-000003060000}"/>
    <cellStyle name="C￥AØ_5-1±¤°i  25 7_유지보수세부" xfId="3361" xr:uid="{00000000-0005-0000-0000-000004060000}"/>
    <cellStyle name="Ç¥ÁØ_5-1±¤°í  25 8" xfId="3362" xr:uid="{00000000-0005-0000-0000-000005060000}"/>
    <cellStyle name="C￥AØ_5-1±¤°i  25_유지보수세부" xfId="3363" xr:uid="{00000000-0005-0000-0000-000006060000}"/>
    <cellStyle name="Ç¥ÁØ_5-1±¤°í  25_유지보수세부" xfId="3364" xr:uid="{00000000-0005-0000-0000-000007060000}"/>
    <cellStyle name="C￥AØ_5-1±¤°i  25_유지보수세부 2" xfId="3365" xr:uid="{00000000-0005-0000-0000-000008060000}"/>
    <cellStyle name="Ç¥ÁØ_5-1±¤°í  26" xfId="3366" xr:uid="{00000000-0005-0000-0000-000009060000}"/>
    <cellStyle name="C￥AØ_5-1±¤°i  26 2" xfId="3367" xr:uid="{00000000-0005-0000-0000-00000A060000}"/>
    <cellStyle name="Ç¥ÁØ_5-1±¤°í  26 2" xfId="3368" xr:uid="{00000000-0005-0000-0000-00000B060000}"/>
    <cellStyle name="C￥AØ_5-1±¤°i  26 2 2" xfId="3369" xr:uid="{00000000-0005-0000-0000-00000C060000}"/>
    <cellStyle name="Ç¥ÁØ_5-1±¤°í  26 3" xfId="3370" xr:uid="{00000000-0005-0000-0000-00000D060000}"/>
    <cellStyle name="C￥AØ_5-1±¤°i  26 3 2" xfId="3371" xr:uid="{00000000-0005-0000-0000-00000E060000}"/>
    <cellStyle name="Ç¥ÁØ_5-1±¤°í  26 4" xfId="3372" xr:uid="{00000000-0005-0000-0000-00000F060000}"/>
    <cellStyle name="C￥AØ_5-1±¤°i  26 4 2" xfId="3373" xr:uid="{00000000-0005-0000-0000-000010060000}"/>
    <cellStyle name="Ç¥ÁØ_5-1±¤°í  26 5" xfId="3374" xr:uid="{00000000-0005-0000-0000-000011060000}"/>
    <cellStyle name="C￥AØ_5-1±¤°i  26 5_유지보수세부" xfId="3375" xr:uid="{00000000-0005-0000-0000-000012060000}"/>
    <cellStyle name="Ç¥ÁØ_5-1±¤°í  26 6" xfId="3376" xr:uid="{00000000-0005-0000-0000-000013060000}"/>
    <cellStyle name="C￥AØ_5-1±¤°i  26 6_유지보수세부" xfId="3377" xr:uid="{00000000-0005-0000-0000-000014060000}"/>
    <cellStyle name="Ç¥ÁØ_5-1±¤°í  26 7" xfId="3378" xr:uid="{00000000-0005-0000-0000-000015060000}"/>
    <cellStyle name="C￥AØ_5-1±¤°i  26 7_유지보수세부" xfId="3379" xr:uid="{00000000-0005-0000-0000-000016060000}"/>
    <cellStyle name="Ç¥ÁØ_5-1±¤°í  26 8" xfId="3380" xr:uid="{00000000-0005-0000-0000-000017060000}"/>
    <cellStyle name="C￥AØ_5-1±¤°i  27" xfId="3381" xr:uid="{00000000-0005-0000-0000-000018060000}"/>
    <cellStyle name="Ç¥ÁØ_5-1±¤°í  27" xfId="3382" xr:uid="{00000000-0005-0000-0000-000019060000}"/>
    <cellStyle name="C￥AØ_5-1±¤°i  27 10" xfId="3383" xr:uid="{00000000-0005-0000-0000-00001A060000}"/>
    <cellStyle name="Ç¥ÁØ_5-1±¤°í  27 10" xfId="3384" xr:uid="{00000000-0005-0000-0000-00001B060000}"/>
    <cellStyle name="C￥AØ_5-1±¤°i  27 2" xfId="3385" xr:uid="{00000000-0005-0000-0000-00001C060000}"/>
    <cellStyle name="Ç¥ÁØ_5-1±¤°í  27 2" xfId="3386" xr:uid="{00000000-0005-0000-0000-00001D060000}"/>
    <cellStyle name="C￥AØ_5-1±¤°i  27 2 2" xfId="3387" xr:uid="{00000000-0005-0000-0000-00001E060000}"/>
    <cellStyle name="Ç¥ÁØ_5-1±¤°í  27 3" xfId="3388" xr:uid="{00000000-0005-0000-0000-00001F060000}"/>
    <cellStyle name="C￥AØ_5-1±¤°i  27 3 2" xfId="3389" xr:uid="{00000000-0005-0000-0000-000020060000}"/>
    <cellStyle name="Ç¥ÁØ_5-1±¤°í  27 4" xfId="3390" xr:uid="{00000000-0005-0000-0000-000021060000}"/>
    <cellStyle name="C￥AØ_5-1±¤°i  27 4 2" xfId="3391" xr:uid="{00000000-0005-0000-0000-000022060000}"/>
    <cellStyle name="Ç¥ÁØ_5-1±¤°í  27 5" xfId="3392" xr:uid="{00000000-0005-0000-0000-000023060000}"/>
    <cellStyle name="C￥AØ_5-1±¤°i  27 5_유지보수세부" xfId="3393" xr:uid="{00000000-0005-0000-0000-000024060000}"/>
    <cellStyle name="Ç¥ÁØ_5-1±¤°í  27 6" xfId="3394" xr:uid="{00000000-0005-0000-0000-000025060000}"/>
    <cellStyle name="C￥AØ_5-1±¤°i  27 6_유지보수세부" xfId="3395" xr:uid="{00000000-0005-0000-0000-000026060000}"/>
    <cellStyle name="Ç¥ÁØ_5-1±¤°í  27 7" xfId="3396" xr:uid="{00000000-0005-0000-0000-000027060000}"/>
    <cellStyle name="C￥AØ_5-1±¤°i  27 7_유지보수세부" xfId="3397" xr:uid="{00000000-0005-0000-0000-000028060000}"/>
    <cellStyle name="Ç¥ÁØ_5-1±¤°í  27 8" xfId="3398" xr:uid="{00000000-0005-0000-0000-000029060000}"/>
    <cellStyle name="C￥AØ_5-1±¤°i  27 9" xfId="3399" xr:uid="{00000000-0005-0000-0000-00002A060000}"/>
    <cellStyle name="Ç¥ÁØ_5-1±¤°í  27 9" xfId="3400" xr:uid="{00000000-0005-0000-0000-00002B060000}"/>
    <cellStyle name="C￥AØ_5-1±¤°i  28" xfId="3401" xr:uid="{00000000-0005-0000-0000-00002C060000}"/>
    <cellStyle name="Ç¥ÁØ_5-1±¤°í  28" xfId="3402" xr:uid="{00000000-0005-0000-0000-00002D060000}"/>
    <cellStyle name="C￥AØ_5-1±¤°i  28 10" xfId="3403" xr:uid="{00000000-0005-0000-0000-00002E060000}"/>
    <cellStyle name="Ç¥ÁØ_5-1±¤°í  28 10" xfId="3404" xr:uid="{00000000-0005-0000-0000-00002F060000}"/>
    <cellStyle name="C￥AØ_5-1±¤°i  28 2" xfId="3405" xr:uid="{00000000-0005-0000-0000-000030060000}"/>
    <cellStyle name="Ç¥ÁØ_5-1±¤°í  28 2" xfId="3406" xr:uid="{00000000-0005-0000-0000-000031060000}"/>
    <cellStyle name="C￥AØ_5-1±¤°i  28 2 2" xfId="3407" xr:uid="{00000000-0005-0000-0000-000032060000}"/>
    <cellStyle name="Ç¥ÁØ_5-1±¤°í  28 3" xfId="3408" xr:uid="{00000000-0005-0000-0000-000033060000}"/>
    <cellStyle name="C￥AØ_5-1±¤°i  28 3 2" xfId="3409" xr:uid="{00000000-0005-0000-0000-000034060000}"/>
    <cellStyle name="Ç¥ÁØ_5-1±¤°í  28 4" xfId="3410" xr:uid="{00000000-0005-0000-0000-000035060000}"/>
    <cellStyle name="C￥AØ_5-1±¤°i  28 4 2" xfId="3411" xr:uid="{00000000-0005-0000-0000-000036060000}"/>
    <cellStyle name="Ç¥ÁØ_5-1±¤°í  28 5" xfId="3412" xr:uid="{00000000-0005-0000-0000-000037060000}"/>
    <cellStyle name="C￥AØ_5-1±¤°i  28 5_유지보수세부" xfId="3413" xr:uid="{00000000-0005-0000-0000-000038060000}"/>
    <cellStyle name="Ç¥ÁØ_5-1±¤°í  28 6" xfId="3414" xr:uid="{00000000-0005-0000-0000-000039060000}"/>
    <cellStyle name="C￥AØ_5-1±¤°i  28 6_유지보수세부" xfId="3415" xr:uid="{00000000-0005-0000-0000-00003A060000}"/>
    <cellStyle name="Ç¥ÁØ_5-1±¤°í  28 7" xfId="3416" xr:uid="{00000000-0005-0000-0000-00003B060000}"/>
    <cellStyle name="C￥AØ_5-1±¤°i  28 7_유지보수세부" xfId="3417" xr:uid="{00000000-0005-0000-0000-00003C060000}"/>
    <cellStyle name="Ç¥ÁØ_5-1±¤°í  28 8" xfId="3418" xr:uid="{00000000-0005-0000-0000-00003D060000}"/>
    <cellStyle name="C￥AØ_5-1±¤°i  28 9" xfId="3419" xr:uid="{00000000-0005-0000-0000-00003E060000}"/>
    <cellStyle name="Ç¥ÁØ_5-1±¤°í  28 9" xfId="3420" xr:uid="{00000000-0005-0000-0000-00003F060000}"/>
    <cellStyle name="C￥AØ_5-1±¤°i  29" xfId="3421" xr:uid="{00000000-0005-0000-0000-000040060000}"/>
    <cellStyle name="Ç¥ÁØ_5-1±¤°í  29" xfId="3422" xr:uid="{00000000-0005-0000-0000-000041060000}"/>
    <cellStyle name="C￥AØ_5-1±¤°i  29 10" xfId="3423" xr:uid="{00000000-0005-0000-0000-000042060000}"/>
    <cellStyle name="Ç¥ÁØ_5-1±¤°í  29 10" xfId="3424" xr:uid="{00000000-0005-0000-0000-000043060000}"/>
    <cellStyle name="C￥AØ_5-1±¤°i  29 2" xfId="3425" xr:uid="{00000000-0005-0000-0000-000044060000}"/>
    <cellStyle name="Ç¥ÁØ_5-1±¤°í  29 2" xfId="3426" xr:uid="{00000000-0005-0000-0000-000045060000}"/>
    <cellStyle name="C￥AØ_5-1±¤°i  29 2 2" xfId="3427" xr:uid="{00000000-0005-0000-0000-000046060000}"/>
    <cellStyle name="Ç¥ÁØ_5-1±¤°í  29 3" xfId="3428" xr:uid="{00000000-0005-0000-0000-000047060000}"/>
    <cellStyle name="C￥AØ_5-1±¤°i  29 3 2" xfId="3429" xr:uid="{00000000-0005-0000-0000-000048060000}"/>
    <cellStyle name="Ç¥ÁØ_5-1±¤°í  29 4" xfId="3430" xr:uid="{00000000-0005-0000-0000-000049060000}"/>
    <cellStyle name="C￥AØ_5-1±¤°i  29 4 2" xfId="3431" xr:uid="{00000000-0005-0000-0000-00004A060000}"/>
    <cellStyle name="Ç¥ÁØ_5-1±¤°í  29 5" xfId="3432" xr:uid="{00000000-0005-0000-0000-00004B060000}"/>
    <cellStyle name="C￥AØ_5-1±¤°i  29 5_유지보수세부" xfId="3433" xr:uid="{00000000-0005-0000-0000-00004C060000}"/>
    <cellStyle name="Ç¥ÁØ_5-1±¤°í  29 6" xfId="3434" xr:uid="{00000000-0005-0000-0000-00004D060000}"/>
    <cellStyle name="C￥AØ_5-1±¤°i  29 6_유지보수세부" xfId="3435" xr:uid="{00000000-0005-0000-0000-00004E060000}"/>
    <cellStyle name="Ç¥ÁØ_5-1±¤°í  29 7" xfId="3436" xr:uid="{00000000-0005-0000-0000-00004F060000}"/>
    <cellStyle name="C￥AØ_5-1±¤°i  29 7_유지보수세부" xfId="3437" xr:uid="{00000000-0005-0000-0000-000050060000}"/>
    <cellStyle name="Ç¥ÁØ_5-1±¤°í  29 8" xfId="3438" xr:uid="{00000000-0005-0000-0000-000051060000}"/>
    <cellStyle name="C￥AØ_5-1±¤°i  29 9" xfId="3439" xr:uid="{00000000-0005-0000-0000-000052060000}"/>
    <cellStyle name="Ç¥ÁØ_5-1±¤°í  29 9" xfId="3440" xr:uid="{00000000-0005-0000-0000-000053060000}"/>
    <cellStyle name="C￥AØ_5-1±¤°i  3" xfId="3441" xr:uid="{00000000-0005-0000-0000-000054060000}"/>
    <cellStyle name="Ç¥ÁØ_5-1±¤°í  3" xfId="3442" xr:uid="{00000000-0005-0000-0000-000055060000}"/>
    <cellStyle name="C￥AØ_5-1±¤°i  3 10" xfId="3443" xr:uid="{00000000-0005-0000-0000-000056060000}"/>
    <cellStyle name="Ç¥ÁØ_5-1±¤°í  3 10" xfId="3444" xr:uid="{00000000-0005-0000-0000-000057060000}"/>
    <cellStyle name="C￥AØ_5-1±¤°i  3 2" xfId="3445" xr:uid="{00000000-0005-0000-0000-000058060000}"/>
    <cellStyle name="Ç¥ÁØ_5-1±¤°í  3 2" xfId="3446" xr:uid="{00000000-0005-0000-0000-000059060000}"/>
    <cellStyle name="C￥AØ_5-1±¤°i  3 2 2" xfId="3447" xr:uid="{00000000-0005-0000-0000-00005A060000}"/>
    <cellStyle name="Ç¥ÁØ_5-1±¤°í  3 3" xfId="3448" xr:uid="{00000000-0005-0000-0000-00005B060000}"/>
    <cellStyle name="C￥AØ_5-1±¤°i  3 3 2" xfId="3449" xr:uid="{00000000-0005-0000-0000-00005C060000}"/>
    <cellStyle name="Ç¥ÁØ_5-1±¤°í  3 4" xfId="3450" xr:uid="{00000000-0005-0000-0000-00005D060000}"/>
    <cellStyle name="C￥AØ_5-1±¤°i  3 4 2" xfId="3451" xr:uid="{00000000-0005-0000-0000-00005E060000}"/>
    <cellStyle name="Ç¥ÁØ_5-1±¤°í  3 5" xfId="3452" xr:uid="{00000000-0005-0000-0000-00005F060000}"/>
    <cellStyle name="C￥AØ_5-1±¤°i  3 5_유지보수세부" xfId="3453" xr:uid="{00000000-0005-0000-0000-000060060000}"/>
    <cellStyle name="Ç¥ÁØ_5-1±¤°í  3 6" xfId="3454" xr:uid="{00000000-0005-0000-0000-000061060000}"/>
    <cellStyle name="C￥AØ_5-1±¤°i  3 6_유지보수세부" xfId="3455" xr:uid="{00000000-0005-0000-0000-000062060000}"/>
    <cellStyle name="Ç¥ÁØ_5-1±¤°í  3 7" xfId="3456" xr:uid="{00000000-0005-0000-0000-000063060000}"/>
    <cellStyle name="C￥AØ_5-1±¤°i  3 7_유지보수세부" xfId="3457" xr:uid="{00000000-0005-0000-0000-000064060000}"/>
    <cellStyle name="Ç¥ÁØ_5-1±¤°í  3 8" xfId="3458" xr:uid="{00000000-0005-0000-0000-000065060000}"/>
    <cellStyle name="C￥AØ_5-1±¤°i  3 9" xfId="3459" xr:uid="{00000000-0005-0000-0000-000066060000}"/>
    <cellStyle name="Ç¥ÁØ_5-1±¤°í  3 9" xfId="3460" xr:uid="{00000000-0005-0000-0000-000067060000}"/>
    <cellStyle name="C￥AØ_5-1±¤°i  30" xfId="3461" xr:uid="{00000000-0005-0000-0000-000068060000}"/>
    <cellStyle name="Ç¥ÁØ_5-1±¤°í  30" xfId="3462" xr:uid="{00000000-0005-0000-0000-000069060000}"/>
    <cellStyle name="C￥AØ_5-1±¤°i  30 10" xfId="3463" xr:uid="{00000000-0005-0000-0000-00006A060000}"/>
    <cellStyle name="Ç¥ÁØ_5-1±¤°í  30 10" xfId="3464" xr:uid="{00000000-0005-0000-0000-00006B060000}"/>
    <cellStyle name="C￥AØ_5-1±¤°i  30 2" xfId="3465" xr:uid="{00000000-0005-0000-0000-00006C060000}"/>
    <cellStyle name="Ç¥ÁØ_5-1±¤°í  30 2" xfId="3466" xr:uid="{00000000-0005-0000-0000-00006D060000}"/>
    <cellStyle name="C￥AØ_5-1±¤°i  30 2 2" xfId="3467" xr:uid="{00000000-0005-0000-0000-00006E060000}"/>
    <cellStyle name="Ç¥ÁØ_5-1±¤°í  30 3" xfId="3468" xr:uid="{00000000-0005-0000-0000-00006F060000}"/>
    <cellStyle name="C￥AØ_5-1±¤°i  30 3 2" xfId="3469" xr:uid="{00000000-0005-0000-0000-000070060000}"/>
    <cellStyle name="Ç¥ÁØ_5-1±¤°í  30 4" xfId="3470" xr:uid="{00000000-0005-0000-0000-000071060000}"/>
    <cellStyle name="C￥AØ_5-1±¤°i  30 4 2" xfId="3471" xr:uid="{00000000-0005-0000-0000-000072060000}"/>
    <cellStyle name="Ç¥ÁØ_5-1±¤°í  30 5" xfId="3472" xr:uid="{00000000-0005-0000-0000-000073060000}"/>
    <cellStyle name="C￥AØ_5-1±¤°i  30 5_유지보수세부" xfId="3473" xr:uid="{00000000-0005-0000-0000-000074060000}"/>
    <cellStyle name="Ç¥ÁØ_5-1±¤°í  30 6" xfId="3474" xr:uid="{00000000-0005-0000-0000-000075060000}"/>
    <cellStyle name="C￥AØ_5-1±¤°i  30 6_유지보수세부" xfId="3475" xr:uid="{00000000-0005-0000-0000-000076060000}"/>
    <cellStyle name="Ç¥ÁØ_5-1±¤°í  30 7" xfId="3476" xr:uid="{00000000-0005-0000-0000-000077060000}"/>
    <cellStyle name="C￥AØ_5-1±¤°i  30 7_유지보수세부" xfId="3477" xr:uid="{00000000-0005-0000-0000-000078060000}"/>
    <cellStyle name="Ç¥ÁØ_5-1±¤°í  30 8" xfId="3478" xr:uid="{00000000-0005-0000-0000-000079060000}"/>
    <cellStyle name="C￥AØ_5-1±¤°i  30 9" xfId="3479" xr:uid="{00000000-0005-0000-0000-00007A060000}"/>
    <cellStyle name="Ç¥ÁØ_5-1±¤°í  30 9" xfId="3480" xr:uid="{00000000-0005-0000-0000-00007B060000}"/>
    <cellStyle name="C￥AØ_5-1±¤°i  31" xfId="3481" xr:uid="{00000000-0005-0000-0000-00007C060000}"/>
    <cellStyle name="Ç¥ÁØ_5-1±¤°í  31" xfId="3482" xr:uid="{00000000-0005-0000-0000-00007D060000}"/>
    <cellStyle name="C￥AØ_5-1±¤°i  31 10" xfId="3483" xr:uid="{00000000-0005-0000-0000-00007E060000}"/>
    <cellStyle name="Ç¥ÁØ_5-1±¤°í  31 10" xfId="3484" xr:uid="{00000000-0005-0000-0000-00007F060000}"/>
    <cellStyle name="C￥AØ_5-1±¤°i  31 2" xfId="3485" xr:uid="{00000000-0005-0000-0000-000080060000}"/>
    <cellStyle name="Ç¥ÁØ_5-1±¤°í  31 2" xfId="3486" xr:uid="{00000000-0005-0000-0000-000081060000}"/>
    <cellStyle name="C￥AØ_5-1±¤°i  31 2 2" xfId="3487" xr:uid="{00000000-0005-0000-0000-000082060000}"/>
    <cellStyle name="Ç¥ÁØ_5-1±¤°í  31 3" xfId="3488" xr:uid="{00000000-0005-0000-0000-000083060000}"/>
    <cellStyle name="C￥AØ_5-1±¤°i  31 3 2" xfId="3489" xr:uid="{00000000-0005-0000-0000-000084060000}"/>
    <cellStyle name="Ç¥ÁØ_5-1±¤°í  31 4" xfId="3490" xr:uid="{00000000-0005-0000-0000-000085060000}"/>
    <cellStyle name="C￥AØ_5-1±¤°i  31 4 2" xfId="3491" xr:uid="{00000000-0005-0000-0000-000086060000}"/>
    <cellStyle name="Ç¥ÁØ_5-1±¤°í  31 5" xfId="3492" xr:uid="{00000000-0005-0000-0000-000087060000}"/>
    <cellStyle name="C￥AØ_5-1±¤°i  31 5_유지보수세부" xfId="3493" xr:uid="{00000000-0005-0000-0000-000088060000}"/>
    <cellStyle name="Ç¥ÁØ_5-1±¤°í  31 6" xfId="3494" xr:uid="{00000000-0005-0000-0000-000089060000}"/>
    <cellStyle name="C￥AØ_5-1±¤°i  31 6_유지보수세부" xfId="3495" xr:uid="{00000000-0005-0000-0000-00008A060000}"/>
    <cellStyle name="Ç¥ÁØ_5-1±¤°í  31 7" xfId="3496" xr:uid="{00000000-0005-0000-0000-00008B060000}"/>
    <cellStyle name="C￥AØ_5-1±¤°i  31 7_유지보수세부" xfId="3497" xr:uid="{00000000-0005-0000-0000-00008C060000}"/>
    <cellStyle name="Ç¥ÁØ_5-1±¤°í  31 8" xfId="3498" xr:uid="{00000000-0005-0000-0000-00008D060000}"/>
    <cellStyle name="C￥AØ_5-1±¤°i  31 9" xfId="3499" xr:uid="{00000000-0005-0000-0000-00008E060000}"/>
    <cellStyle name="Ç¥ÁØ_5-1±¤°í  31 9" xfId="3500" xr:uid="{00000000-0005-0000-0000-00008F060000}"/>
    <cellStyle name="C￥AØ_5-1±¤°i  32" xfId="3501" xr:uid="{00000000-0005-0000-0000-000090060000}"/>
    <cellStyle name="Ç¥ÁØ_5-1±¤°í  32" xfId="3502" xr:uid="{00000000-0005-0000-0000-000091060000}"/>
    <cellStyle name="C￥AØ_5-1±¤°i  32 10" xfId="3503" xr:uid="{00000000-0005-0000-0000-000092060000}"/>
    <cellStyle name="Ç¥ÁØ_5-1±¤°í  32 10" xfId="3504" xr:uid="{00000000-0005-0000-0000-000093060000}"/>
    <cellStyle name="C￥AØ_5-1±¤°i  32 2" xfId="3505" xr:uid="{00000000-0005-0000-0000-000094060000}"/>
    <cellStyle name="Ç¥ÁØ_5-1±¤°í  32 2" xfId="3506" xr:uid="{00000000-0005-0000-0000-000095060000}"/>
    <cellStyle name="C￥AØ_5-1±¤°i  32 2 2" xfId="3507" xr:uid="{00000000-0005-0000-0000-000096060000}"/>
    <cellStyle name="Ç¥ÁØ_5-1±¤°í  32 3" xfId="3508" xr:uid="{00000000-0005-0000-0000-000097060000}"/>
    <cellStyle name="C￥AØ_5-1±¤°i  32 3 2" xfId="3509" xr:uid="{00000000-0005-0000-0000-000098060000}"/>
    <cellStyle name="Ç¥ÁØ_5-1±¤°í  32 4" xfId="3510" xr:uid="{00000000-0005-0000-0000-000099060000}"/>
    <cellStyle name="C￥AØ_5-1±¤°i  32 4 2" xfId="3511" xr:uid="{00000000-0005-0000-0000-00009A060000}"/>
    <cellStyle name="Ç¥ÁØ_5-1±¤°í  32 5" xfId="3512" xr:uid="{00000000-0005-0000-0000-00009B060000}"/>
    <cellStyle name="C￥AØ_5-1±¤°i  32 5_유지보수세부" xfId="3513" xr:uid="{00000000-0005-0000-0000-00009C060000}"/>
    <cellStyle name="Ç¥ÁØ_5-1±¤°í  32 6" xfId="3514" xr:uid="{00000000-0005-0000-0000-00009D060000}"/>
    <cellStyle name="C￥AØ_5-1±¤°i  32 6_유지보수세부" xfId="3515" xr:uid="{00000000-0005-0000-0000-00009E060000}"/>
    <cellStyle name="Ç¥ÁØ_5-1±¤°í  32 7" xfId="3516" xr:uid="{00000000-0005-0000-0000-00009F060000}"/>
    <cellStyle name="C￥AØ_5-1±¤°i  32 7_유지보수세부" xfId="3517" xr:uid="{00000000-0005-0000-0000-0000A0060000}"/>
    <cellStyle name="Ç¥ÁØ_5-1±¤°í  32 8" xfId="3518" xr:uid="{00000000-0005-0000-0000-0000A1060000}"/>
    <cellStyle name="C￥AØ_5-1±¤°i  32 9" xfId="3519" xr:uid="{00000000-0005-0000-0000-0000A2060000}"/>
    <cellStyle name="Ç¥ÁØ_5-1±¤°í  32 9" xfId="3520" xr:uid="{00000000-0005-0000-0000-0000A3060000}"/>
    <cellStyle name="C￥AØ_5-1±¤°i  33" xfId="3521" xr:uid="{00000000-0005-0000-0000-0000A4060000}"/>
    <cellStyle name="Ç¥ÁØ_5-1±¤°í  4" xfId="3522" xr:uid="{00000000-0005-0000-0000-0000A5060000}"/>
    <cellStyle name="C￥AØ_5-1±¤°i  5" xfId="3523" xr:uid="{00000000-0005-0000-0000-0000A6060000}"/>
    <cellStyle name="Ç¥ÁØ_5-1±¤°í  5" xfId="3524" xr:uid="{00000000-0005-0000-0000-0000A7060000}"/>
    <cellStyle name="C￥AØ_5-1±¤°i  5 10" xfId="3525" xr:uid="{00000000-0005-0000-0000-0000A8060000}"/>
    <cellStyle name="Ç¥ÁØ_5-1±¤°í  5 10" xfId="3526" xr:uid="{00000000-0005-0000-0000-0000A9060000}"/>
    <cellStyle name="C￥AØ_5-1±¤°i  5 2" xfId="3527" xr:uid="{00000000-0005-0000-0000-0000AA060000}"/>
    <cellStyle name="Ç¥ÁØ_5-1±¤°í  5 2" xfId="3528" xr:uid="{00000000-0005-0000-0000-0000AB060000}"/>
    <cellStyle name="C￥AØ_5-1±¤°i  5 2 2" xfId="3529" xr:uid="{00000000-0005-0000-0000-0000AC060000}"/>
    <cellStyle name="Ç¥ÁØ_5-1±¤°í  5 3" xfId="3530" xr:uid="{00000000-0005-0000-0000-0000AD060000}"/>
    <cellStyle name="C￥AØ_5-1±¤°i  5 3 2" xfId="3531" xr:uid="{00000000-0005-0000-0000-0000AE060000}"/>
    <cellStyle name="Ç¥ÁØ_5-1±¤°í  5 4" xfId="3532" xr:uid="{00000000-0005-0000-0000-0000AF060000}"/>
    <cellStyle name="C￥AØ_5-1±¤°i  5 4 2" xfId="3533" xr:uid="{00000000-0005-0000-0000-0000B0060000}"/>
    <cellStyle name="Ç¥ÁØ_5-1±¤°í  5 5" xfId="3534" xr:uid="{00000000-0005-0000-0000-0000B1060000}"/>
    <cellStyle name="C￥AØ_5-1±¤°i  5 5_유지보수세부" xfId="3535" xr:uid="{00000000-0005-0000-0000-0000B2060000}"/>
    <cellStyle name="Ç¥ÁØ_5-1±¤°í  5 6" xfId="3536" xr:uid="{00000000-0005-0000-0000-0000B3060000}"/>
    <cellStyle name="C￥AØ_5-1±¤°i  5 6_유지보수세부" xfId="3537" xr:uid="{00000000-0005-0000-0000-0000B4060000}"/>
    <cellStyle name="Ç¥ÁØ_5-1±¤°í  5 7" xfId="3538" xr:uid="{00000000-0005-0000-0000-0000B5060000}"/>
    <cellStyle name="C￥AØ_5-1±¤°i  5 7_유지보수세부" xfId="3539" xr:uid="{00000000-0005-0000-0000-0000B6060000}"/>
    <cellStyle name="Ç¥ÁØ_5-1±¤°í  5 8" xfId="3540" xr:uid="{00000000-0005-0000-0000-0000B7060000}"/>
    <cellStyle name="C￥AØ_5-1±¤°i  5 9" xfId="3541" xr:uid="{00000000-0005-0000-0000-0000B8060000}"/>
    <cellStyle name="Ç¥ÁØ_5-1±¤°í  5 9" xfId="3542" xr:uid="{00000000-0005-0000-0000-0000B9060000}"/>
    <cellStyle name="C￥AØ_5-1±¤°i  6" xfId="3543" xr:uid="{00000000-0005-0000-0000-0000BA060000}"/>
    <cellStyle name="Ç¥ÁØ_5-1±¤°í  6" xfId="3544" xr:uid="{00000000-0005-0000-0000-0000BB060000}"/>
    <cellStyle name="C￥AØ_5-1±¤°i  6 10" xfId="3545" xr:uid="{00000000-0005-0000-0000-0000BC060000}"/>
    <cellStyle name="Ç¥ÁØ_5-1±¤°í  6 10" xfId="3546" xr:uid="{00000000-0005-0000-0000-0000BD060000}"/>
    <cellStyle name="C￥AØ_5-1±¤°i  6 2" xfId="3547" xr:uid="{00000000-0005-0000-0000-0000BE060000}"/>
    <cellStyle name="Ç¥ÁØ_5-1±¤°í  6 2" xfId="3548" xr:uid="{00000000-0005-0000-0000-0000BF060000}"/>
    <cellStyle name="C￥AØ_5-1±¤°i  6 2 2" xfId="3549" xr:uid="{00000000-0005-0000-0000-0000C0060000}"/>
    <cellStyle name="Ç¥ÁØ_5-1±¤°í  6 3" xfId="3550" xr:uid="{00000000-0005-0000-0000-0000C1060000}"/>
    <cellStyle name="C￥AØ_5-1±¤°i  6 3 2" xfId="3551" xr:uid="{00000000-0005-0000-0000-0000C2060000}"/>
    <cellStyle name="Ç¥ÁØ_5-1±¤°í  6 4" xfId="3552" xr:uid="{00000000-0005-0000-0000-0000C3060000}"/>
    <cellStyle name="C￥AØ_5-1±¤°i  6 4 2" xfId="3553" xr:uid="{00000000-0005-0000-0000-0000C4060000}"/>
    <cellStyle name="Ç¥ÁØ_5-1±¤°í  6 5" xfId="3554" xr:uid="{00000000-0005-0000-0000-0000C5060000}"/>
    <cellStyle name="C￥AØ_5-1±¤°i  6 5_유지보수세부" xfId="3555" xr:uid="{00000000-0005-0000-0000-0000C6060000}"/>
    <cellStyle name="Ç¥ÁØ_5-1±¤°í  6 6" xfId="3556" xr:uid="{00000000-0005-0000-0000-0000C7060000}"/>
    <cellStyle name="C￥AØ_5-1±¤°i  6 6_유지보수세부" xfId="3557" xr:uid="{00000000-0005-0000-0000-0000C8060000}"/>
    <cellStyle name="Ç¥ÁØ_5-1±¤°í  6 7" xfId="3558" xr:uid="{00000000-0005-0000-0000-0000C9060000}"/>
    <cellStyle name="C￥AØ_5-1±¤°i  6 7_유지보수세부" xfId="3559" xr:uid="{00000000-0005-0000-0000-0000CA060000}"/>
    <cellStyle name="Ç¥ÁØ_5-1±¤°í  6 8" xfId="3560" xr:uid="{00000000-0005-0000-0000-0000CB060000}"/>
    <cellStyle name="C￥AØ_5-1±¤°i  6 9" xfId="3561" xr:uid="{00000000-0005-0000-0000-0000CC060000}"/>
    <cellStyle name="Ç¥ÁØ_5-1±¤°í  6 9" xfId="3562" xr:uid="{00000000-0005-0000-0000-0000CD060000}"/>
    <cellStyle name="C￥AØ_5-1±¤°i  7" xfId="3563" xr:uid="{00000000-0005-0000-0000-0000CE060000}"/>
    <cellStyle name="Ç¥ÁØ_5-1±¤°í  7" xfId="3564" xr:uid="{00000000-0005-0000-0000-0000CF060000}"/>
    <cellStyle name="C￥AØ_5-1±¤°i  7 10" xfId="3565" xr:uid="{00000000-0005-0000-0000-0000D0060000}"/>
    <cellStyle name="Ç¥ÁØ_5-1±¤°í  7 10" xfId="3566" xr:uid="{00000000-0005-0000-0000-0000D1060000}"/>
    <cellStyle name="C￥AØ_5-1±¤°i  7 2" xfId="3567" xr:uid="{00000000-0005-0000-0000-0000D2060000}"/>
    <cellStyle name="Ç¥ÁØ_5-1±¤°í  7 2" xfId="3568" xr:uid="{00000000-0005-0000-0000-0000D3060000}"/>
    <cellStyle name="C￥AØ_5-1±¤°i  7 2 2" xfId="3569" xr:uid="{00000000-0005-0000-0000-0000D4060000}"/>
    <cellStyle name="Ç¥ÁØ_5-1±¤°í  7 3" xfId="3570" xr:uid="{00000000-0005-0000-0000-0000D5060000}"/>
    <cellStyle name="C￥AØ_5-1±¤°i  7 3 2" xfId="3571" xr:uid="{00000000-0005-0000-0000-0000D6060000}"/>
    <cellStyle name="Ç¥ÁØ_5-1±¤°í  7 4" xfId="3572" xr:uid="{00000000-0005-0000-0000-0000D7060000}"/>
    <cellStyle name="C￥AØ_5-1±¤°i  7 4 2" xfId="3573" xr:uid="{00000000-0005-0000-0000-0000D8060000}"/>
    <cellStyle name="Ç¥ÁØ_5-1±¤°í  7 5" xfId="3574" xr:uid="{00000000-0005-0000-0000-0000D9060000}"/>
    <cellStyle name="C￥AØ_5-1±¤°i  7 5_유지보수세부" xfId="3575" xr:uid="{00000000-0005-0000-0000-0000DA060000}"/>
    <cellStyle name="Ç¥ÁØ_5-1±¤°í  7 6" xfId="3576" xr:uid="{00000000-0005-0000-0000-0000DB060000}"/>
    <cellStyle name="C￥AØ_5-1±¤°i  7 6_유지보수세부" xfId="3577" xr:uid="{00000000-0005-0000-0000-0000DC060000}"/>
    <cellStyle name="Ç¥ÁØ_5-1±¤°í  7 7" xfId="3578" xr:uid="{00000000-0005-0000-0000-0000DD060000}"/>
    <cellStyle name="C￥AØ_5-1±¤°i  7 7_유지보수세부" xfId="3579" xr:uid="{00000000-0005-0000-0000-0000DE060000}"/>
    <cellStyle name="Ç¥ÁØ_5-1±¤°í  7 8" xfId="3580" xr:uid="{00000000-0005-0000-0000-0000DF060000}"/>
    <cellStyle name="C￥AØ_5-1±¤°i  7 9" xfId="3581" xr:uid="{00000000-0005-0000-0000-0000E0060000}"/>
    <cellStyle name="Ç¥ÁØ_5-1±¤°í  7 9" xfId="3582" xr:uid="{00000000-0005-0000-0000-0000E1060000}"/>
    <cellStyle name="C￥AØ_5-1±¤°i  8" xfId="3583" xr:uid="{00000000-0005-0000-0000-0000E2060000}"/>
    <cellStyle name="Ç¥ÁØ_5-1±¤°í  8" xfId="3584" xr:uid="{00000000-0005-0000-0000-0000E3060000}"/>
    <cellStyle name="C￥AØ_5-1±¤°i  8 10" xfId="3585" xr:uid="{00000000-0005-0000-0000-0000E4060000}"/>
    <cellStyle name="Ç¥ÁØ_5-1±¤°í  8 10" xfId="3586" xr:uid="{00000000-0005-0000-0000-0000E5060000}"/>
    <cellStyle name="C￥AØ_5-1±¤°i  8 2" xfId="3587" xr:uid="{00000000-0005-0000-0000-0000E6060000}"/>
    <cellStyle name="Ç¥ÁØ_5-1±¤°í  8 2" xfId="3588" xr:uid="{00000000-0005-0000-0000-0000E7060000}"/>
    <cellStyle name="C￥AØ_5-1±¤°i  8 2 2" xfId="3589" xr:uid="{00000000-0005-0000-0000-0000E8060000}"/>
    <cellStyle name="Ç¥ÁØ_5-1±¤°í  8 3" xfId="3590" xr:uid="{00000000-0005-0000-0000-0000E9060000}"/>
    <cellStyle name="C￥AØ_5-1±¤°i  8 3 2" xfId="3591" xr:uid="{00000000-0005-0000-0000-0000EA060000}"/>
    <cellStyle name="Ç¥ÁØ_5-1±¤°í  8 4" xfId="3592" xr:uid="{00000000-0005-0000-0000-0000EB060000}"/>
    <cellStyle name="C￥AØ_5-1±¤°i  8 4 2" xfId="3593" xr:uid="{00000000-0005-0000-0000-0000EC060000}"/>
    <cellStyle name="Ç¥ÁØ_5-1±¤°í  8 5" xfId="3594" xr:uid="{00000000-0005-0000-0000-0000ED060000}"/>
    <cellStyle name="C￥AØ_5-1±¤°i  8 5_유지보수세부" xfId="3595" xr:uid="{00000000-0005-0000-0000-0000EE060000}"/>
    <cellStyle name="Ç¥ÁØ_5-1±¤°í  8 6" xfId="3596" xr:uid="{00000000-0005-0000-0000-0000EF060000}"/>
    <cellStyle name="C￥AØ_5-1±¤°i  8 6_유지보수세부" xfId="3597" xr:uid="{00000000-0005-0000-0000-0000F0060000}"/>
    <cellStyle name="Ç¥ÁØ_5-1±¤°í  8 7" xfId="3598" xr:uid="{00000000-0005-0000-0000-0000F1060000}"/>
    <cellStyle name="C￥AØ_5-1±¤°i  8 7_유지보수세부" xfId="3599" xr:uid="{00000000-0005-0000-0000-0000F2060000}"/>
    <cellStyle name="Ç¥ÁØ_5-1±¤°í  8 8" xfId="3600" xr:uid="{00000000-0005-0000-0000-0000F3060000}"/>
    <cellStyle name="C￥AØ_5-1±¤°i  8 9" xfId="3601" xr:uid="{00000000-0005-0000-0000-0000F4060000}"/>
    <cellStyle name="Ç¥ÁØ_5-1±¤°í  8 9" xfId="3602" xr:uid="{00000000-0005-0000-0000-0000F5060000}"/>
    <cellStyle name="C￥AØ_5-1±¤°i  9" xfId="3603" xr:uid="{00000000-0005-0000-0000-0000F6060000}"/>
    <cellStyle name="Ç¥ÁØ_5-1±¤°í  9" xfId="3604" xr:uid="{00000000-0005-0000-0000-0000F7060000}"/>
    <cellStyle name="C￥AØ_5-1±¤°i  9 10" xfId="3605" xr:uid="{00000000-0005-0000-0000-0000F8060000}"/>
    <cellStyle name="Ç¥ÁØ_5-1±¤°í  9 10" xfId="3606" xr:uid="{00000000-0005-0000-0000-0000F9060000}"/>
    <cellStyle name="C￥AØ_5-1±¤°i  9 2" xfId="3607" xr:uid="{00000000-0005-0000-0000-0000FA060000}"/>
    <cellStyle name="Ç¥ÁØ_5-1±¤°í  9 2" xfId="3608" xr:uid="{00000000-0005-0000-0000-0000FB060000}"/>
    <cellStyle name="C￥AØ_5-1±¤°i  9 2 2" xfId="3609" xr:uid="{00000000-0005-0000-0000-0000FC060000}"/>
    <cellStyle name="Ç¥ÁØ_5-1±¤°í  9 3" xfId="3610" xr:uid="{00000000-0005-0000-0000-0000FD060000}"/>
    <cellStyle name="C￥AØ_5-1±¤°i  9 3 2" xfId="3611" xr:uid="{00000000-0005-0000-0000-0000FE060000}"/>
    <cellStyle name="Ç¥ÁØ_5-1±¤°í  9 4" xfId="3612" xr:uid="{00000000-0005-0000-0000-0000FF060000}"/>
    <cellStyle name="C￥AØ_5-1±¤°i  9 4 2" xfId="3613" xr:uid="{00000000-0005-0000-0000-000000070000}"/>
    <cellStyle name="Ç¥ÁØ_5-1±¤°í  9 5" xfId="3614" xr:uid="{00000000-0005-0000-0000-000001070000}"/>
    <cellStyle name="C￥AØ_5-1±¤°i  9 5_유지보수세부" xfId="3615" xr:uid="{00000000-0005-0000-0000-000002070000}"/>
    <cellStyle name="Ç¥ÁØ_5-1±¤°í  9 6" xfId="3616" xr:uid="{00000000-0005-0000-0000-000003070000}"/>
    <cellStyle name="C￥AØ_5-1±¤°i  9 6_유지보수세부" xfId="3617" xr:uid="{00000000-0005-0000-0000-000004070000}"/>
    <cellStyle name="Ç¥ÁØ_5-1±¤°í  9 7" xfId="3618" xr:uid="{00000000-0005-0000-0000-000005070000}"/>
    <cellStyle name="C￥AØ_5-1±¤°i  9 7_유지보수세부" xfId="3619" xr:uid="{00000000-0005-0000-0000-000006070000}"/>
    <cellStyle name="Ç¥ÁØ_5-1±¤°í  9 8" xfId="3620" xr:uid="{00000000-0005-0000-0000-000007070000}"/>
    <cellStyle name="C￥AØ_5-1±¤°i  9 9" xfId="3621" xr:uid="{00000000-0005-0000-0000-000008070000}"/>
    <cellStyle name="Ç¥ÁØ_5-1±¤°í  9 9" xfId="3622" xr:uid="{00000000-0005-0000-0000-000009070000}"/>
    <cellStyle name="C￥AØ_PERSONAL" xfId="3623" xr:uid="{00000000-0005-0000-0000-00000A070000}"/>
    <cellStyle name="Calc Currency (0)" xfId="280" xr:uid="{00000000-0005-0000-0000-00000B070000}"/>
    <cellStyle name="Calc Currency (2)" xfId="3624" xr:uid="{00000000-0005-0000-0000-00000C070000}"/>
    <cellStyle name="Calc Percent (0)" xfId="3625" xr:uid="{00000000-0005-0000-0000-00000D070000}"/>
    <cellStyle name="Calc Percent (1)" xfId="3626" xr:uid="{00000000-0005-0000-0000-00000E070000}"/>
    <cellStyle name="Calc Percent (2)" xfId="3627" xr:uid="{00000000-0005-0000-0000-00000F070000}"/>
    <cellStyle name="Calc Units (0)" xfId="3628" xr:uid="{00000000-0005-0000-0000-000010070000}"/>
    <cellStyle name="Calc Units (1)" xfId="3629" xr:uid="{00000000-0005-0000-0000-000011070000}"/>
    <cellStyle name="Calc Units (2)" xfId="3630" xr:uid="{00000000-0005-0000-0000-000012070000}"/>
    <cellStyle name="Calculation" xfId="3631" xr:uid="{00000000-0005-0000-0000-000013070000}"/>
    <cellStyle name="Calculation 2" xfId="3632" xr:uid="{00000000-0005-0000-0000-000014070000}"/>
    <cellStyle name="category" xfId="3633" xr:uid="{00000000-0005-0000-0000-000015070000}"/>
    <cellStyle name="Check Cell" xfId="3634" xr:uid="{00000000-0005-0000-0000-000016070000}"/>
    <cellStyle name="Check Cell 2" xfId="3635" xr:uid="{00000000-0005-0000-0000-000017070000}"/>
    <cellStyle name="Column Heading" xfId="3636" xr:uid="{00000000-0005-0000-0000-000018070000}"/>
    <cellStyle name="Comma" xfId="3637" xr:uid="{00000000-0005-0000-0000-000019070000}"/>
    <cellStyle name="Comma  - Style1" xfId="3638" xr:uid="{00000000-0005-0000-0000-00001A070000}"/>
    <cellStyle name="Comma  - Style2" xfId="3639" xr:uid="{00000000-0005-0000-0000-00001B070000}"/>
    <cellStyle name="Comma  - Style3" xfId="3640" xr:uid="{00000000-0005-0000-0000-00001C070000}"/>
    <cellStyle name="Comma  - Style4" xfId="3641" xr:uid="{00000000-0005-0000-0000-00001D070000}"/>
    <cellStyle name="Comma  - Style5" xfId="3642" xr:uid="{00000000-0005-0000-0000-00001E070000}"/>
    <cellStyle name="Comma  - Style6" xfId="3643" xr:uid="{00000000-0005-0000-0000-00001F070000}"/>
    <cellStyle name="Comma  - Style7" xfId="3644" xr:uid="{00000000-0005-0000-0000-000020070000}"/>
    <cellStyle name="Comma  - Style8" xfId="3645" xr:uid="{00000000-0005-0000-0000-000021070000}"/>
    <cellStyle name="Comma [#]" xfId="3646" xr:uid="{00000000-0005-0000-0000-000022070000}"/>
    <cellStyle name="Comma [0]" xfId="3647" xr:uid="{00000000-0005-0000-0000-000023070000}"/>
    <cellStyle name="Comma [00]" xfId="3648" xr:uid="{00000000-0005-0000-0000-000024070000}"/>
    <cellStyle name="comma zerodec" xfId="3649" xr:uid="{00000000-0005-0000-0000-000025070000}"/>
    <cellStyle name="comma zerodec 2" xfId="3650" xr:uid="{00000000-0005-0000-0000-000026070000}"/>
    <cellStyle name="Comma_ SG&amp;A Bridge " xfId="281" xr:uid="{00000000-0005-0000-0000-000027070000}"/>
    <cellStyle name="Comma0" xfId="3651" xr:uid="{00000000-0005-0000-0000-000028070000}"/>
    <cellStyle name="Copied" xfId="3652" xr:uid="{00000000-0005-0000-0000-000029070000}"/>
    <cellStyle name="Curren?_x0012_퐀_x0017_?" xfId="3653" xr:uid="{00000000-0005-0000-0000-00002A070000}"/>
    <cellStyle name="Currency" xfId="3654" xr:uid="{00000000-0005-0000-0000-00002B070000}"/>
    <cellStyle name="Currency [0]" xfId="3655" xr:uid="{00000000-0005-0000-0000-00002C070000}"/>
    <cellStyle name="Currency [00]" xfId="3656" xr:uid="{00000000-0005-0000-0000-00002D070000}"/>
    <cellStyle name="Currency 2" xfId="3657" xr:uid="{00000000-0005-0000-0000-00002E070000}"/>
    <cellStyle name="Currency 3" xfId="3658" xr:uid="{00000000-0005-0000-0000-00002F070000}"/>
    <cellStyle name="Currency 4" xfId="3659" xr:uid="{00000000-0005-0000-0000-000030070000}"/>
    <cellStyle name="currency-$" xfId="3660" xr:uid="{00000000-0005-0000-0000-000031070000}"/>
    <cellStyle name="Currency_ SG&amp;A Bridge " xfId="282" xr:uid="{00000000-0005-0000-0000-000032070000}"/>
    <cellStyle name="Currency0" xfId="3661" xr:uid="{00000000-0005-0000-0000-000033070000}"/>
    <cellStyle name="Currency1" xfId="3662" xr:uid="{00000000-0005-0000-0000-000034070000}"/>
    <cellStyle name="Currency1 2" xfId="3663" xr:uid="{00000000-0005-0000-0000-000035070000}"/>
    <cellStyle name="Date" xfId="3664" xr:uid="{00000000-0005-0000-0000-000036070000}"/>
    <cellStyle name="Date 2" xfId="3665" xr:uid="{00000000-0005-0000-0000-000037070000}"/>
    <cellStyle name="Date Short" xfId="3666" xr:uid="{00000000-0005-0000-0000-000038070000}"/>
    <cellStyle name="Date_네트웍" xfId="3667" xr:uid="{00000000-0005-0000-0000-000039070000}"/>
    <cellStyle name="DELTA" xfId="3668" xr:uid="{00000000-0005-0000-0000-00003A070000}"/>
    <cellStyle name="Description" xfId="3669" xr:uid="{00000000-0005-0000-0000-00003B070000}"/>
    <cellStyle name="Dezimal [0]_laroux" xfId="3670" xr:uid="{00000000-0005-0000-0000-00003C070000}"/>
    <cellStyle name="Dezimal_laroux" xfId="3671" xr:uid="{00000000-0005-0000-0000-00003D070000}"/>
    <cellStyle name="Dollar (zero dec)" xfId="3672" xr:uid="{00000000-0005-0000-0000-00003E070000}"/>
    <cellStyle name="Dollar (zero dec) 2" xfId="3673" xr:uid="{00000000-0005-0000-0000-00003F070000}"/>
    <cellStyle name="EMC Table Left Align" xfId="3674" xr:uid="{00000000-0005-0000-0000-000040070000}"/>
    <cellStyle name="Emphasis 1" xfId="3675" xr:uid="{00000000-0005-0000-0000-000041070000}"/>
    <cellStyle name="Emphasis 2" xfId="3676" xr:uid="{00000000-0005-0000-0000-000042070000}"/>
    <cellStyle name="Emphasis 3" xfId="3677" xr:uid="{00000000-0005-0000-0000-000043070000}"/>
    <cellStyle name="Enter Currency (0)" xfId="3678" xr:uid="{00000000-0005-0000-0000-000044070000}"/>
    <cellStyle name="Enter Currency (2)" xfId="3679" xr:uid="{00000000-0005-0000-0000-000045070000}"/>
    <cellStyle name="Enter Units (0)" xfId="3680" xr:uid="{00000000-0005-0000-0000-000046070000}"/>
    <cellStyle name="Enter Units (1)" xfId="3681" xr:uid="{00000000-0005-0000-0000-000047070000}"/>
    <cellStyle name="Enter Units (2)" xfId="3682" xr:uid="{00000000-0005-0000-0000-000048070000}"/>
    <cellStyle name="Entered" xfId="3683" xr:uid="{00000000-0005-0000-0000-000049070000}"/>
    <cellStyle name="Explanatory Text" xfId="3684" xr:uid="{00000000-0005-0000-0000-00004A070000}"/>
    <cellStyle name="Explanatory Text 2" xfId="3685" xr:uid="{00000000-0005-0000-0000-00004B070000}"/>
    <cellStyle name="F2" xfId="3686" xr:uid="{00000000-0005-0000-0000-00004C070000}"/>
    <cellStyle name="F3" xfId="3687" xr:uid="{00000000-0005-0000-0000-00004D070000}"/>
    <cellStyle name="F4" xfId="3688" xr:uid="{00000000-0005-0000-0000-00004E070000}"/>
    <cellStyle name="F5" xfId="3689" xr:uid="{00000000-0005-0000-0000-00004F070000}"/>
    <cellStyle name="F6" xfId="3690" xr:uid="{00000000-0005-0000-0000-000050070000}"/>
    <cellStyle name="F7" xfId="3691" xr:uid="{00000000-0005-0000-0000-000051070000}"/>
    <cellStyle name="F8" xfId="3692" xr:uid="{00000000-0005-0000-0000-000052070000}"/>
    <cellStyle name="Fixed" xfId="3693" xr:uid="{00000000-0005-0000-0000-000053070000}"/>
    <cellStyle name="Followed Hyperlink" xfId="3694" xr:uid="{00000000-0005-0000-0000-000054070000}"/>
    <cellStyle name="Good" xfId="3695" xr:uid="{00000000-0005-0000-0000-000055070000}"/>
    <cellStyle name="Good 2" xfId="3696" xr:uid="{00000000-0005-0000-0000-000056070000}"/>
    <cellStyle name="Grey" xfId="3697" xr:uid="{00000000-0005-0000-0000-000057070000}"/>
    <cellStyle name="group" xfId="3698" xr:uid="{00000000-0005-0000-0000-000058070000}"/>
    <cellStyle name="head" xfId="3699" xr:uid="{00000000-0005-0000-0000-000059070000}"/>
    <cellStyle name="HEADER" xfId="3700" xr:uid="{00000000-0005-0000-0000-00005A070000}"/>
    <cellStyle name="Header1" xfId="283" xr:uid="{00000000-0005-0000-0000-00005B070000}"/>
    <cellStyle name="Header2" xfId="284" xr:uid="{00000000-0005-0000-0000-00005C070000}"/>
    <cellStyle name="Heading" xfId="285" xr:uid="{00000000-0005-0000-0000-00005D070000}"/>
    <cellStyle name="Heading 1" xfId="3701" xr:uid="{00000000-0005-0000-0000-00005E070000}"/>
    <cellStyle name="Heading 1 2" xfId="3702" xr:uid="{00000000-0005-0000-0000-00005F070000}"/>
    <cellStyle name="Heading 2" xfId="3703" xr:uid="{00000000-0005-0000-0000-000060070000}"/>
    <cellStyle name="Heading 2 2" xfId="3704" xr:uid="{00000000-0005-0000-0000-000061070000}"/>
    <cellStyle name="Heading 3" xfId="3705" xr:uid="{00000000-0005-0000-0000-000062070000}"/>
    <cellStyle name="Heading 3 2" xfId="3706" xr:uid="{00000000-0005-0000-0000-000063070000}"/>
    <cellStyle name="Heading 4" xfId="3707" xr:uid="{00000000-0005-0000-0000-000064070000}"/>
    <cellStyle name="Heading 4 2" xfId="3708" xr:uid="{00000000-0005-0000-0000-000065070000}"/>
    <cellStyle name="Heading1" xfId="3709" xr:uid="{00000000-0005-0000-0000-000066070000}"/>
    <cellStyle name="Heading1 2" xfId="3710" xr:uid="{00000000-0005-0000-0000-000067070000}"/>
    <cellStyle name="Heading2" xfId="3711" xr:uid="{00000000-0005-0000-0000-000068070000}"/>
    <cellStyle name="Heading2 2" xfId="3712" xr:uid="{00000000-0005-0000-0000-000069070000}"/>
    <cellStyle name="Hyperlink" xfId="3713" xr:uid="{00000000-0005-0000-0000-00006A070000}"/>
    <cellStyle name="Input" xfId="3714" xr:uid="{00000000-0005-0000-0000-00006B070000}"/>
    <cellStyle name="Input [yellow]" xfId="3715" xr:uid="{00000000-0005-0000-0000-00006C070000}"/>
    <cellStyle name="Input 2" xfId="3716" xr:uid="{00000000-0005-0000-0000-00006D070000}"/>
    <cellStyle name="Input 3" xfId="3717" xr:uid="{00000000-0005-0000-0000-00006E070000}"/>
    <cellStyle name="Input 4" xfId="3718" xr:uid="{00000000-0005-0000-0000-00006F070000}"/>
    <cellStyle name="Input 5" xfId="3719" xr:uid="{00000000-0005-0000-0000-000070070000}"/>
    <cellStyle name="Input 6" xfId="3720" xr:uid="{00000000-0005-0000-0000-000071070000}"/>
    <cellStyle name="Input 7" xfId="3721" xr:uid="{00000000-0005-0000-0000-000072070000}"/>
    <cellStyle name="Input 8" xfId="3722" xr:uid="{00000000-0005-0000-0000-000073070000}"/>
    <cellStyle name="Input 9" xfId="3723" xr:uid="{00000000-0005-0000-0000-000074070000}"/>
    <cellStyle name="Input_인우기술_견적서_동부증권(Congos)0513'10 (2)" xfId="3724" xr:uid="{00000000-0005-0000-0000-000075070000}"/>
    <cellStyle name="Jun" xfId="3725" xr:uid="{00000000-0005-0000-0000-000076070000}"/>
    <cellStyle name="Komma [0]_BINV" xfId="3726" xr:uid="{00000000-0005-0000-0000-000077070000}"/>
    <cellStyle name="Komma_BINV" xfId="3727" xr:uid="{00000000-0005-0000-0000-000078070000}"/>
    <cellStyle name="Link Currency (0)" xfId="3728" xr:uid="{00000000-0005-0000-0000-000079070000}"/>
    <cellStyle name="Link Currency (2)" xfId="3729" xr:uid="{00000000-0005-0000-0000-00007A070000}"/>
    <cellStyle name="Link Units (0)" xfId="3730" xr:uid="{00000000-0005-0000-0000-00007B070000}"/>
    <cellStyle name="Link Units (1)" xfId="3731" xr:uid="{00000000-0005-0000-0000-00007C070000}"/>
    <cellStyle name="Link Units (2)" xfId="3732" xr:uid="{00000000-0005-0000-0000-00007D070000}"/>
    <cellStyle name="Linked Cell" xfId="3733" xr:uid="{00000000-0005-0000-0000-00007E070000}"/>
    <cellStyle name="Linked Cell 2" xfId="3734" xr:uid="{00000000-0005-0000-0000-00007F070000}"/>
    <cellStyle name="LongDesc" xfId="3735" xr:uid="{00000000-0005-0000-0000-000080070000}"/>
    <cellStyle name="Milliers [0]" xfId="3736" xr:uid="{00000000-0005-0000-0000-000081070000}"/>
    <cellStyle name="Milliers 2 2" xfId="3737" xr:uid="{00000000-0005-0000-0000-000082070000}"/>
    <cellStyle name="Milliers_!!!GO" xfId="3738" xr:uid="{00000000-0005-0000-0000-000083070000}"/>
    <cellStyle name="Model" xfId="3739" xr:uid="{00000000-0005-0000-0000-000084070000}"/>
    <cellStyle name="Mon?aire [0]_!!!GO" xfId="3740" xr:uid="{00000000-0005-0000-0000-000085070000}"/>
    <cellStyle name="Mon?aire_!!!GO" xfId="3741" xr:uid="{00000000-0005-0000-0000-000086070000}"/>
    <cellStyle name="Monétaire [0]" xfId="3742" xr:uid="{00000000-0005-0000-0000-000087070000}"/>
    <cellStyle name="Neutral" xfId="3743" xr:uid="{00000000-0005-0000-0000-000088070000}"/>
    <cellStyle name="Neutral 2" xfId="3744" xr:uid="{00000000-0005-0000-0000-000089070000}"/>
    <cellStyle name="New" xfId="3745" xr:uid="{00000000-0005-0000-0000-00008A070000}"/>
    <cellStyle name="NewModelFontColor" xfId="3746" xr:uid="{00000000-0005-0000-0000-00008B070000}"/>
    <cellStyle name="no dec" xfId="3747" xr:uid="{00000000-0005-0000-0000-00008C070000}"/>
    <cellStyle name="Normal - Style1" xfId="3748" xr:uid="{00000000-0005-0000-0000-00008D070000}"/>
    <cellStyle name="Normal - Style1 2" xfId="3749" xr:uid="{00000000-0005-0000-0000-00008E070000}"/>
    <cellStyle name="Normal - Style1 3" xfId="3750" xr:uid="{00000000-0005-0000-0000-00008F070000}"/>
    <cellStyle name="Normal - Style2" xfId="3751" xr:uid="{00000000-0005-0000-0000-000090070000}"/>
    <cellStyle name="Normal - Style3" xfId="3752" xr:uid="{00000000-0005-0000-0000-000091070000}"/>
    <cellStyle name="Normal - Style4" xfId="3753" xr:uid="{00000000-0005-0000-0000-000092070000}"/>
    <cellStyle name="Normal - Style5" xfId="3754" xr:uid="{00000000-0005-0000-0000-000093070000}"/>
    <cellStyle name="Normal - Style6" xfId="3755" xr:uid="{00000000-0005-0000-0000-000094070000}"/>
    <cellStyle name="Normal - Style7" xfId="3756" xr:uid="{00000000-0005-0000-0000-000095070000}"/>
    <cellStyle name="Normal - Style8" xfId="3757" xr:uid="{00000000-0005-0000-0000-000096070000}"/>
    <cellStyle name="Normal - 유형1" xfId="3758" xr:uid="{00000000-0005-0000-0000-000097070000}"/>
    <cellStyle name="Normal 2" xfId="3759" xr:uid="{00000000-0005-0000-0000-000098070000}"/>
    <cellStyle name="Normal_ SG&amp;A Bridge " xfId="286" xr:uid="{00000000-0005-0000-0000-000099070000}"/>
    <cellStyle name="Note" xfId="3760" xr:uid="{00000000-0005-0000-0000-00009A070000}"/>
    <cellStyle name="Note 2" xfId="3761" xr:uid="{00000000-0005-0000-0000-00009B070000}"/>
    <cellStyle name="Note 3" xfId="3762" xr:uid="{00000000-0005-0000-0000-00009C070000}"/>
    <cellStyle name="Œ…‹æØ‚è [0.00]_laroux" xfId="3763" xr:uid="{00000000-0005-0000-0000-00009D070000}"/>
    <cellStyle name="Œ…‹æØ‚è_laroux" xfId="3764" xr:uid="{00000000-0005-0000-0000-00009E070000}"/>
    <cellStyle name="Output" xfId="3765" xr:uid="{00000000-0005-0000-0000-00009F070000}"/>
    <cellStyle name="Output 2" xfId="3766" xr:uid="{00000000-0005-0000-0000-0000A0070000}"/>
    <cellStyle name="Percent" xfId="3767" xr:uid="{00000000-0005-0000-0000-0000A1070000}"/>
    <cellStyle name="Percent [0]" xfId="3768" xr:uid="{00000000-0005-0000-0000-0000A2070000}"/>
    <cellStyle name="Percent [00]" xfId="3769" xr:uid="{00000000-0005-0000-0000-0000A3070000}"/>
    <cellStyle name="Percent [2]" xfId="3770" xr:uid="{00000000-0005-0000-0000-0000A4070000}"/>
    <cellStyle name="Percent 2" xfId="3771" xr:uid="{00000000-0005-0000-0000-0000A5070000}"/>
    <cellStyle name="Percent 3" xfId="3772" xr:uid="{00000000-0005-0000-0000-0000A6070000}"/>
    <cellStyle name="Percent 4" xfId="3773" xr:uid="{00000000-0005-0000-0000-0000A7070000}"/>
    <cellStyle name="Percent_#6 Temps &amp; Contractors" xfId="3774" xr:uid="{00000000-0005-0000-0000-0000A8070000}"/>
    <cellStyle name="PrePop Currency (0)" xfId="3775" xr:uid="{00000000-0005-0000-0000-0000A9070000}"/>
    <cellStyle name="PrePop Currency (2)" xfId="3776" xr:uid="{00000000-0005-0000-0000-0000AA070000}"/>
    <cellStyle name="PrePop Units (0)" xfId="3777" xr:uid="{00000000-0005-0000-0000-0000AB070000}"/>
    <cellStyle name="PrePop Units (1)" xfId="3778" xr:uid="{00000000-0005-0000-0000-0000AC070000}"/>
    <cellStyle name="PrePop Units (2)" xfId="3779" xr:uid="{00000000-0005-0000-0000-0000AD070000}"/>
    <cellStyle name="Price" xfId="3780" xr:uid="{00000000-0005-0000-0000-0000AE070000}"/>
    <cellStyle name="Procent_BINV" xfId="3781" xr:uid="{00000000-0005-0000-0000-0000AF070000}"/>
    <cellStyle name="Product" xfId="3782" xr:uid="{00000000-0005-0000-0000-0000B0070000}"/>
    <cellStyle name="PropGenCurrencyFormat" xfId="3783" xr:uid="{00000000-0005-0000-0000-0000B1070000}"/>
    <cellStyle name="Regular Type" xfId="3784" xr:uid="{00000000-0005-0000-0000-0000B2070000}"/>
    <cellStyle name="Released" xfId="3785" xr:uid="{00000000-0005-0000-0000-0000B3070000}"/>
    <cellStyle name="RevList" xfId="3786" xr:uid="{00000000-0005-0000-0000-0000B4070000}"/>
    <cellStyle name="Shadow" xfId="3787" xr:uid="{00000000-0005-0000-0000-0000B5070000}"/>
    <cellStyle name="Sheet Title" xfId="3788" xr:uid="{00000000-0005-0000-0000-0000B6070000}"/>
    <cellStyle name="small descr." xfId="3789" xr:uid="{00000000-0005-0000-0000-0000B7070000}"/>
    <cellStyle name="Small Heading" xfId="3790" xr:uid="{00000000-0005-0000-0000-0000B8070000}"/>
    <cellStyle name="Standaard_BINV" xfId="3791" xr:uid="{00000000-0005-0000-0000-0000B9070000}"/>
    <cellStyle name="STANDARD" xfId="3792" xr:uid="{00000000-0005-0000-0000-0000BA070000}"/>
    <cellStyle name="subhead" xfId="3793" xr:uid="{00000000-0005-0000-0000-0000BB070000}"/>
    <cellStyle name="Subtotal" xfId="3794" xr:uid="{00000000-0005-0000-0000-0000BC070000}"/>
    <cellStyle name="text" xfId="3795" xr:uid="{00000000-0005-0000-0000-0000BD070000}"/>
    <cellStyle name="Text Indent A" xfId="3796" xr:uid="{00000000-0005-0000-0000-0000BE070000}"/>
    <cellStyle name="Text Indent B" xfId="3797" xr:uid="{00000000-0005-0000-0000-0000BF070000}"/>
    <cellStyle name="Text Indent C" xfId="3798" xr:uid="{00000000-0005-0000-0000-0000C0070000}"/>
    <cellStyle name="Title" xfId="3799" xr:uid="{00000000-0005-0000-0000-0000C1070000}"/>
    <cellStyle name="title [1]" xfId="3800" xr:uid="{00000000-0005-0000-0000-0000C2070000}"/>
    <cellStyle name="title [2]" xfId="3801" xr:uid="{00000000-0005-0000-0000-0000C3070000}"/>
    <cellStyle name="Title 2" xfId="3802" xr:uid="{00000000-0005-0000-0000-0000C4070000}"/>
    <cellStyle name="Title 3" xfId="3803" xr:uid="{00000000-0005-0000-0000-0000C5070000}"/>
    <cellStyle name="Title 4" xfId="3804" xr:uid="{00000000-0005-0000-0000-0000C6070000}"/>
    <cellStyle name="Title 5" xfId="3805" xr:uid="{00000000-0005-0000-0000-0000C7070000}"/>
    <cellStyle name="Title 6" xfId="3806" xr:uid="{00000000-0005-0000-0000-0000C8070000}"/>
    <cellStyle name="Title 7" xfId="3807" xr:uid="{00000000-0005-0000-0000-0000C9070000}"/>
    <cellStyle name="Title 8" xfId="3808" xr:uid="{00000000-0005-0000-0000-0000CA070000}"/>
    <cellStyle name="Title 9" xfId="3809" xr:uid="{00000000-0005-0000-0000-0000CB070000}"/>
    <cellStyle name="Total" xfId="3810" xr:uid="{00000000-0005-0000-0000-0000CC070000}"/>
    <cellStyle name="Total 2" xfId="3811" xr:uid="{00000000-0005-0000-0000-0000CD070000}"/>
    <cellStyle name="Total 2 2" xfId="3812" xr:uid="{00000000-0005-0000-0000-0000CE070000}"/>
    <cellStyle name="Total 3" xfId="3813" xr:uid="{00000000-0005-0000-0000-0000CF070000}"/>
    <cellStyle name="Total_기존" xfId="3814" xr:uid="{00000000-0005-0000-0000-0000D0070000}"/>
    <cellStyle name="Valuta [0]_BINV" xfId="3815" xr:uid="{00000000-0005-0000-0000-0000D1070000}"/>
    <cellStyle name="Valuta_BINV" xfId="3816" xr:uid="{00000000-0005-0000-0000-0000D2070000}"/>
    <cellStyle name="W?rung [0]_laroux" xfId="3817" xr:uid="{00000000-0005-0000-0000-0000D3070000}"/>
    <cellStyle name="W?rung_laroux" xfId="3818" xr:uid="{00000000-0005-0000-0000-0000D4070000}"/>
    <cellStyle name="Währung [0]_TRAHOURS" xfId="3819" xr:uid="{00000000-0005-0000-0000-0000D5070000}"/>
    <cellStyle name="Währung_TRAHOURS" xfId="3820" xr:uid="{00000000-0005-0000-0000-0000D6070000}"/>
    <cellStyle name="Warning Text" xfId="3821" xr:uid="{00000000-0005-0000-0000-0000D7070000}"/>
    <cellStyle name="Warning Text 2" xfId="3822" xr:uid="{00000000-0005-0000-0000-0000D8070000}"/>
    <cellStyle name="강조색1 10" xfId="287" xr:uid="{00000000-0005-0000-0000-0000D9070000}"/>
    <cellStyle name="강조색1 10 2" xfId="3823" xr:uid="{00000000-0005-0000-0000-0000DA070000}"/>
    <cellStyle name="강조색1 10 3" xfId="3824" xr:uid="{00000000-0005-0000-0000-0000DB070000}"/>
    <cellStyle name="강조색1 11" xfId="288" xr:uid="{00000000-0005-0000-0000-0000DC070000}"/>
    <cellStyle name="강조색1 12" xfId="289" xr:uid="{00000000-0005-0000-0000-0000DD070000}"/>
    <cellStyle name="강조색1 13" xfId="290" xr:uid="{00000000-0005-0000-0000-0000DE070000}"/>
    <cellStyle name="강조색1 14" xfId="291" xr:uid="{00000000-0005-0000-0000-0000DF070000}"/>
    <cellStyle name="강조색1 15" xfId="292" xr:uid="{00000000-0005-0000-0000-0000E0070000}"/>
    <cellStyle name="강조색1 16" xfId="293" xr:uid="{00000000-0005-0000-0000-0000E1070000}"/>
    <cellStyle name="강조색1 2" xfId="294" xr:uid="{00000000-0005-0000-0000-0000E2070000}"/>
    <cellStyle name="강조색1 2 2" xfId="3825" xr:uid="{00000000-0005-0000-0000-0000E3070000}"/>
    <cellStyle name="강조색1 2 3" xfId="3826" xr:uid="{00000000-0005-0000-0000-0000E4070000}"/>
    <cellStyle name="강조색1 3" xfId="295" xr:uid="{00000000-0005-0000-0000-0000E5070000}"/>
    <cellStyle name="강조색1 3 2" xfId="3827" xr:uid="{00000000-0005-0000-0000-0000E6070000}"/>
    <cellStyle name="강조색1 3 3" xfId="3828" xr:uid="{00000000-0005-0000-0000-0000E7070000}"/>
    <cellStyle name="강조색1 4" xfId="296" xr:uid="{00000000-0005-0000-0000-0000E8070000}"/>
    <cellStyle name="강조색1 4 2" xfId="3829" xr:uid="{00000000-0005-0000-0000-0000E9070000}"/>
    <cellStyle name="강조색1 4 3" xfId="3830" xr:uid="{00000000-0005-0000-0000-0000EA070000}"/>
    <cellStyle name="강조색1 5" xfId="297" xr:uid="{00000000-0005-0000-0000-0000EB070000}"/>
    <cellStyle name="강조색1 5 2" xfId="3831" xr:uid="{00000000-0005-0000-0000-0000EC070000}"/>
    <cellStyle name="강조색1 5 3" xfId="3832" xr:uid="{00000000-0005-0000-0000-0000ED070000}"/>
    <cellStyle name="강조색1 5 4" xfId="3833" xr:uid="{00000000-0005-0000-0000-0000EE070000}"/>
    <cellStyle name="강조색1 6" xfId="298" xr:uid="{00000000-0005-0000-0000-0000EF070000}"/>
    <cellStyle name="강조색1 6 2" xfId="3834" xr:uid="{00000000-0005-0000-0000-0000F0070000}"/>
    <cellStyle name="강조색1 6 3" xfId="3835" xr:uid="{00000000-0005-0000-0000-0000F1070000}"/>
    <cellStyle name="강조색1 7" xfId="299" xr:uid="{00000000-0005-0000-0000-0000F2070000}"/>
    <cellStyle name="강조색1 7 2" xfId="3836" xr:uid="{00000000-0005-0000-0000-0000F3070000}"/>
    <cellStyle name="강조색1 7 3" xfId="3837" xr:uid="{00000000-0005-0000-0000-0000F4070000}"/>
    <cellStyle name="강조색1 8" xfId="300" xr:uid="{00000000-0005-0000-0000-0000F5070000}"/>
    <cellStyle name="강조색1 8 2" xfId="3838" xr:uid="{00000000-0005-0000-0000-0000F6070000}"/>
    <cellStyle name="강조색1 8 3" xfId="3839" xr:uid="{00000000-0005-0000-0000-0000F7070000}"/>
    <cellStyle name="강조색1 9" xfId="301" xr:uid="{00000000-0005-0000-0000-0000F8070000}"/>
    <cellStyle name="강조색1 9 2" xfId="3840" xr:uid="{00000000-0005-0000-0000-0000F9070000}"/>
    <cellStyle name="강조색1 9 3" xfId="3841" xr:uid="{00000000-0005-0000-0000-0000FA070000}"/>
    <cellStyle name="강조색2 10" xfId="302" xr:uid="{00000000-0005-0000-0000-0000FB070000}"/>
    <cellStyle name="강조색2 10 2" xfId="3842" xr:uid="{00000000-0005-0000-0000-0000FC070000}"/>
    <cellStyle name="강조색2 10 3" xfId="3843" xr:uid="{00000000-0005-0000-0000-0000FD070000}"/>
    <cellStyle name="강조색2 11" xfId="303" xr:uid="{00000000-0005-0000-0000-0000FE070000}"/>
    <cellStyle name="강조색2 12" xfId="304" xr:uid="{00000000-0005-0000-0000-0000FF070000}"/>
    <cellStyle name="강조색2 13" xfId="305" xr:uid="{00000000-0005-0000-0000-000000080000}"/>
    <cellStyle name="강조색2 14" xfId="306" xr:uid="{00000000-0005-0000-0000-000001080000}"/>
    <cellStyle name="강조색2 15" xfId="307" xr:uid="{00000000-0005-0000-0000-000002080000}"/>
    <cellStyle name="강조색2 16" xfId="308" xr:uid="{00000000-0005-0000-0000-000003080000}"/>
    <cellStyle name="강조색2 2" xfId="309" xr:uid="{00000000-0005-0000-0000-000004080000}"/>
    <cellStyle name="강조색2 2 2" xfId="3844" xr:uid="{00000000-0005-0000-0000-000005080000}"/>
    <cellStyle name="강조색2 2 3" xfId="3845" xr:uid="{00000000-0005-0000-0000-000006080000}"/>
    <cellStyle name="강조색2 3" xfId="310" xr:uid="{00000000-0005-0000-0000-000007080000}"/>
    <cellStyle name="강조색2 3 2" xfId="3846" xr:uid="{00000000-0005-0000-0000-000008080000}"/>
    <cellStyle name="강조색2 3 3" xfId="3847" xr:uid="{00000000-0005-0000-0000-000009080000}"/>
    <cellStyle name="강조색2 4" xfId="311" xr:uid="{00000000-0005-0000-0000-00000A080000}"/>
    <cellStyle name="강조색2 4 2" xfId="3848" xr:uid="{00000000-0005-0000-0000-00000B080000}"/>
    <cellStyle name="강조색2 4 3" xfId="3849" xr:uid="{00000000-0005-0000-0000-00000C080000}"/>
    <cellStyle name="강조색2 5" xfId="312" xr:uid="{00000000-0005-0000-0000-00000D080000}"/>
    <cellStyle name="강조색2 5 2" xfId="3850" xr:uid="{00000000-0005-0000-0000-00000E080000}"/>
    <cellStyle name="강조색2 5 3" xfId="3851" xr:uid="{00000000-0005-0000-0000-00000F080000}"/>
    <cellStyle name="강조색2 5 4" xfId="3852" xr:uid="{00000000-0005-0000-0000-000010080000}"/>
    <cellStyle name="강조색2 6" xfId="313" xr:uid="{00000000-0005-0000-0000-000011080000}"/>
    <cellStyle name="강조색2 6 2" xfId="3853" xr:uid="{00000000-0005-0000-0000-000012080000}"/>
    <cellStyle name="강조색2 6 3" xfId="3854" xr:uid="{00000000-0005-0000-0000-000013080000}"/>
    <cellStyle name="강조색2 7" xfId="314" xr:uid="{00000000-0005-0000-0000-000014080000}"/>
    <cellStyle name="강조색2 7 2" xfId="3855" xr:uid="{00000000-0005-0000-0000-000015080000}"/>
    <cellStyle name="강조색2 7 3" xfId="3856" xr:uid="{00000000-0005-0000-0000-000016080000}"/>
    <cellStyle name="강조색2 8" xfId="315" xr:uid="{00000000-0005-0000-0000-000017080000}"/>
    <cellStyle name="강조색2 8 2" xfId="3857" xr:uid="{00000000-0005-0000-0000-000018080000}"/>
    <cellStyle name="강조색2 8 3" xfId="3858" xr:uid="{00000000-0005-0000-0000-000019080000}"/>
    <cellStyle name="강조색2 9" xfId="316" xr:uid="{00000000-0005-0000-0000-00001A080000}"/>
    <cellStyle name="강조색2 9 2" xfId="3859" xr:uid="{00000000-0005-0000-0000-00001B080000}"/>
    <cellStyle name="강조색2 9 3" xfId="3860" xr:uid="{00000000-0005-0000-0000-00001C080000}"/>
    <cellStyle name="강조색3 10" xfId="317" xr:uid="{00000000-0005-0000-0000-00001D080000}"/>
    <cellStyle name="강조색3 10 2" xfId="3861" xr:uid="{00000000-0005-0000-0000-00001E080000}"/>
    <cellStyle name="강조색3 10 3" xfId="3862" xr:uid="{00000000-0005-0000-0000-00001F080000}"/>
    <cellStyle name="강조색3 11" xfId="318" xr:uid="{00000000-0005-0000-0000-000020080000}"/>
    <cellStyle name="강조색3 12" xfId="319" xr:uid="{00000000-0005-0000-0000-000021080000}"/>
    <cellStyle name="강조색3 13" xfId="320" xr:uid="{00000000-0005-0000-0000-000022080000}"/>
    <cellStyle name="강조색3 14" xfId="321" xr:uid="{00000000-0005-0000-0000-000023080000}"/>
    <cellStyle name="강조색3 15" xfId="322" xr:uid="{00000000-0005-0000-0000-000024080000}"/>
    <cellStyle name="강조색3 16" xfId="323" xr:uid="{00000000-0005-0000-0000-000025080000}"/>
    <cellStyle name="강조색3 2" xfId="324" xr:uid="{00000000-0005-0000-0000-000026080000}"/>
    <cellStyle name="강조색3 2 2" xfId="3863" xr:uid="{00000000-0005-0000-0000-000027080000}"/>
    <cellStyle name="강조색3 2 3" xfId="3864" xr:uid="{00000000-0005-0000-0000-000028080000}"/>
    <cellStyle name="강조색3 3" xfId="325" xr:uid="{00000000-0005-0000-0000-000029080000}"/>
    <cellStyle name="강조색3 3 2" xfId="3865" xr:uid="{00000000-0005-0000-0000-00002A080000}"/>
    <cellStyle name="강조색3 3 3" xfId="3866" xr:uid="{00000000-0005-0000-0000-00002B080000}"/>
    <cellStyle name="강조색3 4" xfId="326" xr:uid="{00000000-0005-0000-0000-00002C080000}"/>
    <cellStyle name="강조색3 4 2" xfId="3867" xr:uid="{00000000-0005-0000-0000-00002D080000}"/>
    <cellStyle name="강조색3 4 3" xfId="3868" xr:uid="{00000000-0005-0000-0000-00002E080000}"/>
    <cellStyle name="강조색3 5" xfId="327" xr:uid="{00000000-0005-0000-0000-00002F080000}"/>
    <cellStyle name="강조색3 5 2" xfId="3869" xr:uid="{00000000-0005-0000-0000-000030080000}"/>
    <cellStyle name="강조색3 5 3" xfId="3870" xr:uid="{00000000-0005-0000-0000-000031080000}"/>
    <cellStyle name="강조색3 5 4" xfId="3871" xr:uid="{00000000-0005-0000-0000-000032080000}"/>
    <cellStyle name="강조색3 6" xfId="328" xr:uid="{00000000-0005-0000-0000-000033080000}"/>
    <cellStyle name="강조색3 6 2" xfId="3872" xr:uid="{00000000-0005-0000-0000-000034080000}"/>
    <cellStyle name="강조색3 6 3" xfId="3873" xr:uid="{00000000-0005-0000-0000-000035080000}"/>
    <cellStyle name="강조색3 7" xfId="329" xr:uid="{00000000-0005-0000-0000-000036080000}"/>
    <cellStyle name="강조색3 7 2" xfId="3874" xr:uid="{00000000-0005-0000-0000-000037080000}"/>
    <cellStyle name="강조색3 7 3" xfId="3875" xr:uid="{00000000-0005-0000-0000-000038080000}"/>
    <cellStyle name="강조색3 8" xfId="330" xr:uid="{00000000-0005-0000-0000-000039080000}"/>
    <cellStyle name="강조색3 8 2" xfId="3876" xr:uid="{00000000-0005-0000-0000-00003A080000}"/>
    <cellStyle name="강조색3 8 3" xfId="3877" xr:uid="{00000000-0005-0000-0000-00003B080000}"/>
    <cellStyle name="강조색3 9" xfId="331" xr:uid="{00000000-0005-0000-0000-00003C080000}"/>
    <cellStyle name="강조색3 9 2" xfId="3878" xr:uid="{00000000-0005-0000-0000-00003D080000}"/>
    <cellStyle name="강조색3 9 3" xfId="3879" xr:uid="{00000000-0005-0000-0000-00003E080000}"/>
    <cellStyle name="강조색4 10" xfId="332" xr:uid="{00000000-0005-0000-0000-00003F080000}"/>
    <cellStyle name="강조색4 10 2" xfId="3880" xr:uid="{00000000-0005-0000-0000-000040080000}"/>
    <cellStyle name="강조색4 10 3" xfId="3881" xr:uid="{00000000-0005-0000-0000-000041080000}"/>
    <cellStyle name="강조색4 11" xfId="333" xr:uid="{00000000-0005-0000-0000-000042080000}"/>
    <cellStyle name="강조색4 12" xfId="334" xr:uid="{00000000-0005-0000-0000-000043080000}"/>
    <cellStyle name="강조색4 13" xfId="335" xr:uid="{00000000-0005-0000-0000-000044080000}"/>
    <cellStyle name="강조색4 14" xfId="336" xr:uid="{00000000-0005-0000-0000-000045080000}"/>
    <cellStyle name="강조색4 15" xfId="337" xr:uid="{00000000-0005-0000-0000-000046080000}"/>
    <cellStyle name="강조색4 16" xfId="338" xr:uid="{00000000-0005-0000-0000-000047080000}"/>
    <cellStyle name="강조색4 2" xfId="339" xr:uid="{00000000-0005-0000-0000-000048080000}"/>
    <cellStyle name="강조색4 2 2" xfId="3882" xr:uid="{00000000-0005-0000-0000-000049080000}"/>
    <cellStyle name="강조색4 2 3" xfId="3883" xr:uid="{00000000-0005-0000-0000-00004A080000}"/>
    <cellStyle name="강조색4 3" xfId="340" xr:uid="{00000000-0005-0000-0000-00004B080000}"/>
    <cellStyle name="강조색4 3 2" xfId="3884" xr:uid="{00000000-0005-0000-0000-00004C080000}"/>
    <cellStyle name="강조색4 3 3" xfId="3885" xr:uid="{00000000-0005-0000-0000-00004D080000}"/>
    <cellStyle name="강조색4 4" xfId="341" xr:uid="{00000000-0005-0000-0000-00004E080000}"/>
    <cellStyle name="강조색4 4 2" xfId="3886" xr:uid="{00000000-0005-0000-0000-00004F080000}"/>
    <cellStyle name="강조색4 4 3" xfId="3887" xr:uid="{00000000-0005-0000-0000-000050080000}"/>
    <cellStyle name="강조색4 5" xfId="342" xr:uid="{00000000-0005-0000-0000-000051080000}"/>
    <cellStyle name="강조색4 5 2" xfId="3888" xr:uid="{00000000-0005-0000-0000-000052080000}"/>
    <cellStyle name="강조색4 5 3" xfId="3889" xr:uid="{00000000-0005-0000-0000-000053080000}"/>
    <cellStyle name="강조색4 5 4" xfId="3890" xr:uid="{00000000-0005-0000-0000-000054080000}"/>
    <cellStyle name="강조색4 6" xfId="343" xr:uid="{00000000-0005-0000-0000-000055080000}"/>
    <cellStyle name="강조색4 6 2" xfId="3891" xr:uid="{00000000-0005-0000-0000-000056080000}"/>
    <cellStyle name="강조색4 6 3" xfId="3892" xr:uid="{00000000-0005-0000-0000-000057080000}"/>
    <cellStyle name="강조색4 7" xfId="344" xr:uid="{00000000-0005-0000-0000-000058080000}"/>
    <cellStyle name="강조색4 7 2" xfId="3893" xr:uid="{00000000-0005-0000-0000-000059080000}"/>
    <cellStyle name="강조색4 7 3" xfId="3894" xr:uid="{00000000-0005-0000-0000-00005A080000}"/>
    <cellStyle name="강조색4 8" xfId="345" xr:uid="{00000000-0005-0000-0000-00005B080000}"/>
    <cellStyle name="강조색4 8 2" xfId="3895" xr:uid="{00000000-0005-0000-0000-00005C080000}"/>
    <cellStyle name="강조색4 8 3" xfId="3896" xr:uid="{00000000-0005-0000-0000-00005D080000}"/>
    <cellStyle name="강조색4 9" xfId="346" xr:uid="{00000000-0005-0000-0000-00005E080000}"/>
    <cellStyle name="강조색4 9 2" xfId="3897" xr:uid="{00000000-0005-0000-0000-00005F080000}"/>
    <cellStyle name="강조색4 9 3" xfId="3898" xr:uid="{00000000-0005-0000-0000-000060080000}"/>
    <cellStyle name="강조색5 10" xfId="347" xr:uid="{00000000-0005-0000-0000-000061080000}"/>
    <cellStyle name="강조색5 10 2" xfId="3899" xr:uid="{00000000-0005-0000-0000-000062080000}"/>
    <cellStyle name="강조색5 10 3" xfId="3900" xr:uid="{00000000-0005-0000-0000-000063080000}"/>
    <cellStyle name="강조색5 11" xfId="348" xr:uid="{00000000-0005-0000-0000-000064080000}"/>
    <cellStyle name="강조색5 12" xfId="349" xr:uid="{00000000-0005-0000-0000-000065080000}"/>
    <cellStyle name="강조색5 13" xfId="350" xr:uid="{00000000-0005-0000-0000-000066080000}"/>
    <cellStyle name="강조색5 14" xfId="351" xr:uid="{00000000-0005-0000-0000-000067080000}"/>
    <cellStyle name="강조색5 15" xfId="352" xr:uid="{00000000-0005-0000-0000-000068080000}"/>
    <cellStyle name="강조색5 16" xfId="353" xr:uid="{00000000-0005-0000-0000-000069080000}"/>
    <cellStyle name="강조색5 2" xfId="354" xr:uid="{00000000-0005-0000-0000-00006A080000}"/>
    <cellStyle name="강조색5 2 2" xfId="3901" xr:uid="{00000000-0005-0000-0000-00006B080000}"/>
    <cellStyle name="강조색5 2 3" xfId="3902" xr:uid="{00000000-0005-0000-0000-00006C080000}"/>
    <cellStyle name="강조색5 3" xfId="355" xr:uid="{00000000-0005-0000-0000-00006D080000}"/>
    <cellStyle name="강조색5 3 2" xfId="3903" xr:uid="{00000000-0005-0000-0000-00006E080000}"/>
    <cellStyle name="강조색5 3 3" xfId="3904" xr:uid="{00000000-0005-0000-0000-00006F080000}"/>
    <cellStyle name="강조색5 4" xfId="356" xr:uid="{00000000-0005-0000-0000-000070080000}"/>
    <cellStyle name="강조색5 4 2" xfId="3905" xr:uid="{00000000-0005-0000-0000-000071080000}"/>
    <cellStyle name="강조색5 4 3" xfId="3906" xr:uid="{00000000-0005-0000-0000-000072080000}"/>
    <cellStyle name="강조색5 5" xfId="357" xr:uid="{00000000-0005-0000-0000-000073080000}"/>
    <cellStyle name="강조색5 5 2" xfId="3907" xr:uid="{00000000-0005-0000-0000-000074080000}"/>
    <cellStyle name="강조색5 5 3" xfId="3908" xr:uid="{00000000-0005-0000-0000-000075080000}"/>
    <cellStyle name="강조색5 6" xfId="358" xr:uid="{00000000-0005-0000-0000-000076080000}"/>
    <cellStyle name="강조색5 6 2" xfId="3909" xr:uid="{00000000-0005-0000-0000-000077080000}"/>
    <cellStyle name="강조색5 6 3" xfId="3910" xr:uid="{00000000-0005-0000-0000-000078080000}"/>
    <cellStyle name="강조색5 7" xfId="359" xr:uid="{00000000-0005-0000-0000-000079080000}"/>
    <cellStyle name="강조색5 7 2" xfId="3911" xr:uid="{00000000-0005-0000-0000-00007A080000}"/>
    <cellStyle name="강조색5 7 3" xfId="3912" xr:uid="{00000000-0005-0000-0000-00007B080000}"/>
    <cellStyle name="강조색5 8" xfId="360" xr:uid="{00000000-0005-0000-0000-00007C080000}"/>
    <cellStyle name="강조색5 8 2" xfId="3913" xr:uid="{00000000-0005-0000-0000-00007D080000}"/>
    <cellStyle name="강조색5 8 3" xfId="3914" xr:uid="{00000000-0005-0000-0000-00007E080000}"/>
    <cellStyle name="강조색5 9" xfId="361" xr:uid="{00000000-0005-0000-0000-00007F080000}"/>
    <cellStyle name="강조색5 9 2" xfId="3915" xr:uid="{00000000-0005-0000-0000-000080080000}"/>
    <cellStyle name="강조색5 9 3" xfId="3916" xr:uid="{00000000-0005-0000-0000-000081080000}"/>
    <cellStyle name="강조색6 10" xfId="362" xr:uid="{00000000-0005-0000-0000-000082080000}"/>
    <cellStyle name="강조색6 10 2" xfId="3917" xr:uid="{00000000-0005-0000-0000-000083080000}"/>
    <cellStyle name="강조색6 10 3" xfId="3918" xr:uid="{00000000-0005-0000-0000-000084080000}"/>
    <cellStyle name="강조색6 11" xfId="363" xr:uid="{00000000-0005-0000-0000-000085080000}"/>
    <cellStyle name="강조색6 12" xfId="364" xr:uid="{00000000-0005-0000-0000-000086080000}"/>
    <cellStyle name="강조색6 13" xfId="365" xr:uid="{00000000-0005-0000-0000-000087080000}"/>
    <cellStyle name="강조색6 14" xfId="366" xr:uid="{00000000-0005-0000-0000-000088080000}"/>
    <cellStyle name="강조색6 15" xfId="367" xr:uid="{00000000-0005-0000-0000-000089080000}"/>
    <cellStyle name="강조색6 16" xfId="368" xr:uid="{00000000-0005-0000-0000-00008A080000}"/>
    <cellStyle name="강조색6 2" xfId="369" xr:uid="{00000000-0005-0000-0000-00008B080000}"/>
    <cellStyle name="강조색6 2 2" xfId="3919" xr:uid="{00000000-0005-0000-0000-00008C080000}"/>
    <cellStyle name="강조색6 2 3" xfId="3920" xr:uid="{00000000-0005-0000-0000-00008D080000}"/>
    <cellStyle name="강조색6 3" xfId="370" xr:uid="{00000000-0005-0000-0000-00008E080000}"/>
    <cellStyle name="강조색6 3 2" xfId="3921" xr:uid="{00000000-0005-0000-0000-00008F080000}"/>
    <cellStyle name="강조색6 3 3" xfId="3922" xr:uid="{00000000-0005-0000-0000-000090080000}"/>
    <cellStyle name="강조색6 4" xfId="371" xr:uid="{00000000-0005-0000-0000-000091080000}"/>
    <cellStyle name="강조색6 4 2" xfId="3923" xr:uid="{00000000-0005-0000-0000-000092080000}"/>
    <cellStyle name="강조색6 4 3" xfId="3924" xr:uid="{00000000-0005-0000-0000-000093080000}"/>
    <cellStyle name="강조색6 5" xfId="372" xr:uid="{00000000-0005-0000-0000-000094080000}"/>
    <cellStyle name="강조색6 5 2" xfId="3925" xr:uid="{00000000-0005-0000-0000-000095080000}"/>
    <cellStyle name="강조색6 5 3" xfId="3926" xr:uid="{00000000-0005-0000-0000-000096080000}"/>
    <cellStyle name="강조색6 5 4" xfId="3927" xr:uid="{00000000-0005-0000-0000-000097080000}"/>
    <cellStyle name="강조색6 6" xfId="373" xr:uid="{00000000-0005-0000-0000-000098080000}"/>
    <cellStyle name="강조색6 6 2" xfId="3928" xr:uid="{00000000-0005-0000-0000-000099080000}"/>
    <cellStyle name="강조색6 6 3" xfId="3929" xr:uid="{00000000-0005-0000-0000-00009A080000}"/>
    <cellStyle name="강조색6 7" xfId="374" xr:uid="{00000000-0005-0000-0000-00009B080000}"/>
    <cellStyle name="강조색6 7 2" xfId="3930" xr:uid="{00000000-0005-0000-0000-00009C080000}"/>
    <cellStyle name="강조색6 7 3" xfId="3931" xr:uid="{00000000-0005-0000-0000-00009D080000}"/>
    <cellStyle name="강조색6 8" xfId="375" xr:uid="{00000000-0005-0000-0000-00009E080000}"/>
    <cellStyle name="강조색6 8 2" xfId="3932" xr:uid="{00000000-0005-0000-0000-00009F080000}"/>
    <cellStyle name="강조색6 8 3" xfId="3933" xr:uid="{00000000-0005-0000-0000-0000A0080000}"/>
    <cellStyle name="강조색6 9" xfId="376" xr:uid="{00000000-0005-0000-0000-0000A1080000}"/>
    <cellStyle name="강조색6 9 2" xfId="3934" xr:uid="{00000000-0005-0000-0000-0000A2080000}"/>
    <cellStyle name="강조색6 9 3" xfId="3935" xr:uid="{00000000-0005-0000-0000-0000A3080000}"/>
    <cellStyle name="견적" xfId="3936" xr:uid="{00000000-0005-0000-0000-0000A4080000}"/>
    <cellStyle name="경고문 10" xfId="377" xr:uid="{00000000-0005-0000-0000-0000A5080000}"/>
    <cellStyle name="경고문 10 2" xfId="3937" xr:uid="{00000000-0005-0000-0000-0000A6080000}"/>
    <cellStyle name="경고문 10 3" xfId="3938" xr:uid="{00000000-0005-0000-0000-0000A7080000}"/>
    <cellStyle name="경고문 11" xfId="378" xr:uid="{00000000-0005-0000-0000-0000A8080000}"/>
    <cellStyle name="경고문 12" xfId="379" xr:uid="{00000000-0005-0000-0000-0000A9080000}"/>
    <cellStyle name="경고문 13" xfId="380" xr:uid="{00000000-0005-0000-0000-0000AA080000}"/>
    <cellStyle name="경고문 14" xfId="381" xr:uid="{00000000-0005-0000-0000-0000AB080000}"/>
    <cellStyle name="경고문 15" xfId="382" xr:uid="{00000000-0005-0000-0000-0000AC080000}"/>
    <cellStyle name="경고문 16" xfId="383" xr:uid="{00000000-0005-0000-0000-0000AD080000}"/>
    <cellStyle name="경고문 2" xfId="384" xr:uid="{00000000-0005-0000-0000-0000AE080000}"/>
    <cellStyle name="경고문 2 2" xfId="3939" xr:uid="{00000000-0005-0000-0000-0000AF080000}"/>
    <cellStyle name="경고문 2 3" xfId="3940" xr:uid="{00000000-0005-0000-0000-0000B0080000}"/>
    <cellStyle name="경고문 3" xfId="385" xr:uid="{00000000-0005-0000-0000-0000B1080000}"/>
    <cellStyle name="경고문 3 2" xfId="3941" xr:uid="{00000000-0005-0000-0000-0000B2080000}"/>
    <cellStyle name="경고문 3 3" xfId="3942" xr:uid="{00000000-0005-0000-0000-0000B3080000}"/>
    <cellStyle name="경고문 4" xfId="386" xr:uid="{00000000-0005-0000-0000-0000B4080000}"/>
    <cellStyle name="경고문 4 2" xfId="3943" xr:uid="{00000000-0005-0000-0000-0000B5080000}"/>
    <cellStyle name="경고문 4 3" xfId="3944" xr:uid="{00000000-0005-0000-0000-0000B6080000}"/>
    <cellStyle name="경고문 5" xfId="387" xr:uid="{00000000-0005-0000-0000-0000B7080000}"/>
    <cellStyle name="경고문 5 2" xfId="3945" xr:uid="{00000000-0005-0000-0000-0000B8080000}"/>
    <cellStyle name="경고문 5 3" xfId="3946" xr:uid="{00000000-0005-0000-0000-0000B9080000}"/>
    <cellStyle name="경고문 6" xfId="388" xr:uid="{00000000-0005-0000-0000-0000BA080000}"/>
    <cellStyle name="경고문 6 2" xfId="3947" xr:uid="{00000000-0005-0000-0000-0000BB080000}"/>
    <cellStyle name="경고문 6 3" xfId="3948" xr:uid="{00000000-0005-0000-0000-0000BC080000}"/>
    <cellStyle name="경고문 7" xfId="389" xr:uid="{00000000-0005-0000-0000-0000BD080000}"/>
    <cellStyle name="경고문 7 2" xfId="3949" xr:uid="{00000000-0005-0000-0000-0000BE080000}"/>
    <cellStyle name="경고문 7 3" xfId="3950" xr:uid="{00000000-0005-0000-0000-0000BF080000}"/>
    <cellStyle name="경고문 8" xfId="390" xr:uid="{00000000-0005-0000-0000-0000C0080000}"/>
    <cellStyle name="경고문 8 2" xfId="3951" xr:uid="{00000000-0005-0000-0000-0000C1080000}"/>
    <cellStyle name="경고문 8 3" xfId="3952" xr:uid="{00000000-0005-0000-0000-0000C2080000}"/>
    <cellStyle name="경고문 9" xfId="391" xr:uid="{00000000-0005-0000-0000-0000C3080000}"/>
    <cellStyle name="경고문 9 2" xfId="3953" xr:uid="{00000000-0005-0000-0000-0000C4080000}"/>
    <cellStyle name="경고문 9 3" xfId="3954" xr:uid="{00000000-0005-0000-0000-0000C5080000}"/>
    <cellStyle name="계산 10" xfId="392" xr:uid="{00000000-0005-0000-0000-0000C6080000}"/>
    <cellStyle name="계산 10 2" xfId="3955" xr:uid="{00000000-0005-0000-0000-0000C7080000}"/>
    <cellStyle name="계산 10 3" xfId="3956" xr:uid="{00000000-0005-0000-0000-0000C8080000}"/>
    <cellStyle name="계산 11" xfId="393" xr:uid="{00000000-0005-0000-0000-0000C9080000}"/>
    <cellStyle name="계산 12" xfId="394" xr:uid="{00000000-0005-0000-0000-0000CA080000}"/>
    <cellStyle name="계산 13" xfId="395" xr:uid="{00000000-0005-0000-0000-0000CB080000}"/>
    <cellStyle name="계산 14" xfId="396" xr:uid="{00000000-0005-0000-0000-0000CC080000}"/>
    <cellStyle name="계산 15" xfId="397" xr:uid="{00000000-0005-0000-0000-0000CD080000}"/>
    <cellStyle name="계산 16" xfId="398" xr:uid="{00000000-0005-0000-0000-0000CE080000}"/>
    <cellStyle name="계산 2" xfId="399" xr:uid="{00000000-0005-0000-0000-0000CF080000}"/>
    <cellStyle name="계산 2 2" xfId="3957" xr:uid="{00000000-0005-0000-0000-0000D0080000}"/>
    <cellStyle name="계산 2 3" xfId="3958" xr:uid="{00000000-0005-0000-0000-0000D1080000}"/>
    <cellStyle name="계산 3" xfId="400" xr:uid="{00000000-0005-0000-0000-0000D2080000}"/>
    <cellStyle name="계산 3 2" xfId="3959" xr:uid="{00000000-0005-0000-0000-0000D3080000}"/>
    <cellStyle name="계산 3 3" xfId="3960" xr:uid="{00000000-0005-0000-0000-0000D4080000}"/>
    <cellStyle name="계산 4" xfId="401" xr:uid="{00000000-0005-0000-0000-0000D5080000}"/>
    <cellStyle name="계산 4 2" xfId="3961" xr:uid="{00000000-0005-0000-0000-0000D6080000}"/>
    <cellStyle name="계산 4 3" xfId="3962" xr:uid="{00000000-0005-0000-0000-0000D7080000}"/>
    <cellStyle name="계산 5" xfId="402" xr:uid="{00000000-0005-0000-0000-0000D8080000}"/>
    <cellStyle name="계산 5 2" xfId="3963" xr:uid="{00000000-0005-0000-0000-0000D9080000}"/>
    <cellStyle name="계산 5 3" xfId="3964" xr:uid="{00000000-0005-0000-0000-0000DA080000}"/>
    <cellStyle name="계산 5 4" xfId="3965" xr:uid="{00000000-0005-0000-0000-0000DB080000}"/>
    <cellStyle name="계산 6" xfId="403" xr:uid="{00000000-0005-0000-0000-0000DC080000}"/>
    <cellStyle name="계산 6 2" xfId="3966" xr:uid="{00000000-0005-0000-0000-0000DD080000}"/>
    <cellStyle name="계산 6 3" xfId="3967" xr:uid="{00000000-0005-0000-0000-0000DE080000}"/>
    <cellStyle name="계산 7" xfId="404" xr:uid="{00000000-0005-0000-0000-0000DF080000}"/>
    <cellStyle name="계산 7 2" xfId="3968" xr:uid="{00000000-0005-0000-0000-0000E0080000}"/>
    <cellStyle name="계산 7 3" xfId="3969" xr:uid="{00000000-0005-0000-0000-0000E1080000}"/>
    <cellStyle name="계산 8" xfId="405" xr:uid="{00000000-0005-0000-0000-0000E2080000}"/>
    <cellStyle name="계산 8 2" xfId="3970" xr:uid="{00000000-0005-0000-0000-0000E3080000}"/>
    <cellStyle name="계산 8 3" xfId="3971" xr:uid="{00000000-0005-0000-0000-0000E4080000}"/>
    <cellStyle name="계산 9" xfId="406" xr:uid="{00000000-0005-0000-0000-0000E5080000}"/>
    <cellStyle name="계산 9 2" xfId="3972" xr:uid="{00000000-0005-0000-0000-0000E6080000}"/>
    <cellStyle name="계산 9 3" xfId="3973" xr:uid="{00000000-0005-0000-0000-0000E7080000}"/>
    <cellStyle name="고정소숫점" xfId="407" xr:uid="{00000000-0005-0000-0000-0000E8080000}"/>
    <cellStyle name="고정소숫점 2" xfId="3974" xr:uid="{00000000-0005-0000-0000-0000E9080000}"/>
    <cellStyle name="고정출력1" xfId="408" xr:uid="{00000000-0005-0000-0000-0000EA080000}"/>
    <cellStyle name="고정출력1 2" xfId="3975" xr:uid="{00000000-0005-0000-0000-0000EB080000}"/>
    <cellStyle name="고정출력2" xfId="409" xr:uid="{00000000-0005-0000-0000-0000EC080000}"/>
    <cellStyle name="고정출력2 2" xfId="3976" xr:uid="{00000000-0005-0000-0000-0000ED080000}"/>
    <cellStyle name="괘선" xfId="3977" xr:uid="{00000000-0005-0000-0000-0000EE080000}"/>
    <cellStyle name="咬訌裝?INCOM1" xfId="3978" xr:uid="{00000000-0005-0000-0000-0000EF080000}"/>
    <cellStyle name="咬訌裝?INCOM10" xfId="3979" xr:uid="{00000000-0005-0000-0000-0000F0080000}"/>
    <cellStyle name="咬訌裝?INCOM2" xfId="3980" xr:uid="{00000000-0005-0000-0000-0000F1080000}"/>
    <cellStyle name="咬訌裝?INCOM3" xfId="3981" xr:uid="{00000000-0005-0000-0000-0000F2080000}"/>
    <cellStyle name="咬訌裝?INCOM4" xfId="3982" xr:uid="{00000000-0005-0000-0000-0000F3080000}"/>
    <cellStyle name="咬訌裝?INCOM5" xfId="3983" xr:uid="{00000000-0005-0000-0000-0000F4080000}"/>
    <cellStyle name="咬訌裝?INCOM6" xfId="3984" xr:uid="{00000000-0005-0000-0000-0000F5080000}"/>
    <cellStyle name="咬訌裝?INCOM7" xfId="3985" xr:uid="{00000000-0005-0000-0000-0000F6080000}"/>
    <cellStyle name="咬訌裝?INCOM8" xfId="3986" xr:uid="{00000000-0005-0000-0000-0000F7080000}"/>
    <cellStyle name="咬訌裝?INCOM9" xfId="3987" xr:uid="{00000000-0005-0000-0000-0000F8080000}"/>
    <cellStyle name="咬訌裝?PRIB11" xfId="3988" xr:uid="{00000000-0005-0000-0000-0000F9080000}"/>
    <cellStyle name="기계" xfId="3989" xr:uid="{00000000-0005-0000-0000-0000FA080000}"/>
    <cellStyle name="나쁨 10" xfId="410" xr:uid="{00000000-0005-0000-0000-0000FB080000}"/>
    <cellStyle name="나쁨 10 2" xfId="3990" xr:uid="{00000000-0005-0000-0000-0000FC080000}"/>
    <cellStyle name="나쁨 10 3" xfId="3991" xr:uid="{00000000-0005-0000-0000-0000FD080000}"/>
    <cellStyle name="나쁨 11" xfId="411" xr:uid="{00000000-0005-0000-0000-0000FE080000}"/>
    <cellStyle name="나쁨 12" xfId="412" xr:uid="{00000000-0005-0000-0000-0000FF080000}"/>
    <cellStyle name="나쁨 13" xfId="413" xr:uid="{00000000-0005-0000-0000-000000090000}"/>
    <cellStyle name="나쁨 14" xfId="414" xr:uid="{00000000-0005-0000-0000-000001090000}"/>
    <cellStyle name="나쁨 15" xfId="415" xr:uid="{00000000-0005-0000-0000-000002090000}"/>
    <cellStyle name="나쁨 16" xfId="416" xr:uid="{00000000-0005-0000-0000-000003090000}"/>
    <cellStyle name="나쁨 17" xfId="417" xr:uid="{00000000-0005-0000-0000-000004090000}"/>
    <cellStyle name="나쁨 2" xfId="418" xr:uid="{00000000-0005-0000-0000-000005090000}"/>
    <cellStyle name="나쁨 2 2" xfId="3992" xr:uid="{00000000-0005-0000-0000-000006090000}"/>
    <cellStyle name="나쁨 2 3" xfId="3993" xr:uid="{00000000-0005-0000-0000-000007090000}"/>
    <cellStyle name="나쁨 3" xfId="419" xr:uid="{00000000-0005-0000-0000-000008090000}"/>
    <cellStyle name="나쁨 3 2" xfId="3994" xr:uid="{00000000-0005-0000-0000-000009090000}"/>
    <cellStyle name="나쁨 3 3" xfId="3995" xr:uid="{00000000-0005-0000-0000-00000A090000}"/>
    <cellStyle name="나쁨 4" xfId="420" xr:uid="{00000000-0005-0000-0000-00000B090000}"/>
    <cellStyle name="나쁨 4 2" xfId="3996" xr:uid="{00000000-0005-0000-0000-00000C090000}"/>
    <cellStyle name="나쁨 4 3" xfId="3997" xr:uid="{00000000-0005-0000-0000-00000D090000}"/>
    <cellStyle name="나쁨 5" xfId="421" xr:uid="{00000000-0005-0000-0000-00000E090000}"/>
    <cellStyle name="나쁨 5 2" xfId="3998" xr:uid="{00000000-0005-0000-0000-00000F090000}"/>
    <cellStyle name="나쁨 5 3" xfId="3999" xr:uid="{00000000-0005-0000-0000-000010090000}"/>
    <cellStyle name="나쁨 5 4" xfId="4000" xr:uid="{00000000-0005-0000-0000-000011090000}"/>
    <cellStyle name="나쁨 6" xfId="422" xr:uid="{00000000-0005-0000-0000-000012090000}"/>
    <cellStyle name="나쁨 6 2" xfId="4001" xr:uid="{00000000-0005-0000-0000-000013090000}"/>
    <cellStyle name="나쁨 6 3" xfId="4002" xr:uid="{00000000-0005-0000-0000-000014090000}"/>
    <cellStyle name="나쁨 7" xfId="423" xr:uid="{00000000-0005-0000-0000-000015090000}"/>
    <cellStyle name="나쁨 7 2" xfId="4003" xr:uid="{00000000-0005-0000-0000-000016090000}"/>
    <cellStyle name="나쁨 7 3" xfId="4004" xr:uid="{00000000-0005-0000-0000-000017090000}"/>
    <cellStyle name="나쁨 8" xfId="424" xr:uid="{00000000-0005-0000-0000-000018090000}"/>
    <cellStyle name="나쁨 8 2" xfId="4005" xr:uid="{00000000-0005-0000-0000-000019090000}"/>
    <cellStyle name="나쁨 8 3" xfId="4006" xr:uid="{00000000-0005-0000-0000-00001A090000}"/>
    <cellStyle name="나쁨 9" xfId="425" xr:uid="{00000000-0005-0000-0000-00001B090000}"/>
    <cellStyle name="나쁨 9 2" xfId="4007" xr:uid="{00000000-0005-0000-0000-00001C090000}"/>
    <cellStyle name="나쁨 9 3" xfId="4008" xr:uid="{00000000-0005-0000-0000-00001D090000}"/>
    <cellStyle name="날짜" xfId="426" xr:uid="{00000000-0005-0000-0000-00001E090000}"/>
    <cellStyle name="날짜 2" xfId="4009" xr:uid="{00000000-0005-0000-0000-00001F090000}"/>
    <cellStyle name="내역서" xfId="4010" xr:uid="{00000000-0005-0000-0000-000020090000}"/>
    <cellStyle name="달러" xfId="427" xr:uid="{00000000-0005-0000-0000-000021090000}"/>
    <cellStyle name="달러 2" xfId="4011" xr:uid="{00000000-0005-0000-0000-000022090000}"/>
    <cellStyle name="뒤에 오는 하이퍼링크" xfId="4012" xr:uid="{00000000-0005-0000-0000-000023090000}"/>
    <cellStyle name="똿뗦먛귟 [0.00]_laroux" xfId="4013" xr:uid="{00000000-0005-0000-0000-000024090000}"/>
    <cellStyle name="똿뗦먛귟_laroux" xfId="4014" xr:uid="{00000000-0005-0000-0000-000025090000}"/>
    <cellStyle name="메모 10" xfId="428" xr:uid="{00000000-0005-0000-0000-000026090000}"/>
    <cellStyle name="메모 10 2" xfId="429" xr:uid="{00000000-0005-0000-0000-000027090000}"/>
    <cellStyle name="메모 10 3" xfId="430" xr:uid="{00000000-0005-0000-0000-000028090000}"/>
    <cellStyle name="메모 10 4" xfId="4015" xr:uid="{00000000-0005-0000-0000-000029090000}"/>
    <cellStyle name="메모 11" xfId="431" xr:uid="{00000000-0005-0000-0000-00002A090000}"/>
    <cellStyle name="메모 11 2" xfId="432" xr:uid="{00000000-0005-0000-0000-00002B090000}"/>
    <cellStyle name="메모 11 3" xfId="433" xr:uid="{00000000-0005-0000-0000-00002C090000}"/>
    <cellStyle name="메모 12" xfId="434" xr:uid="{00000000-0005-0000-0000-00002D090000}"/>
    <cellStyle name="메모 12 2" xfId="435" xr:uid="{00000000-0005-0000-0000-00002E090000}"/>
    <cellStyle name="메모 12 3" xfId="436" xr:uid="{00000000-0005-0000-0000-00002F090000}"/>
    <cellStyle name="메모 13" xfId="437" xr:uid="{00000000-0005-0000-0000-000030090000}"/>
    <cellStyle name="메모 13 2" xfId="438" xr:uid="{00000000-0005-0000-0000-000031090000}"/>
    <cellStyle name="메모 13 3" xfId="439" xr:uid="{00000000-0005-0000-0000-000032090000}"/>
    <cellStyle name="메모 14" xfId="440" xr:uid="{00000000-0005-0000-0000-000033090000}"/>
    <cellStyle name="메모 14 2" xfId="441" xr:uid="{00000000-0005-0000-0000-000034090000}"/>
    <cellStyle name="메모 14 3" xfId="442" xr:uid="{00000000-0005-0000-0000-000035090000}"/>
    <cellStyle name="메모 15" xfId="443" xr:uid="{00000000-0005-0000-0000-000036090000}"/>
    <cellStyle name="메모 15 2" xfId="444" xr:uid="{00000000-0005-0000-0000-000037090000}"/>
    <cellStyle name="메모 15 3" xfId="445" xr:uid="{00000000-0005-0000-0000-000038090000}"/>
    <cellStyle name="메모 16" xfId="446" xr:uid="{00000000-0005-0000-0000-000039090000}"/>
    <cellStyle name="메모 16 2" xfId="447" xr:uid="{00000000-0005-0000-0000-00003A090000}"/>
    <cellStyle name="메모 16 3" xfId="448" xr:uid="{00000000-0005-0000-0000-00003B090000}"/>
    <cellStyle name="메모 2" xfId="449" xr:uid="{00000000-0005-0000-0000-00003C090000}"/>
    <cellStyle name="메모 2 2" xfId="4016" xr:uid="{00000000-0005-0000-0000-00003D090000}"/>
    <cellStyle name="메모 2 3" xfId="4017" xr:uid="{00000000-0005-0000-0000-00003E090000}"/>
    <cellStyle name="메모 2 4" xfId="4018" xr:uid="{00000000-0005-0000-0000-00003F090000}"/>
    <cellStyle name="메모 2 5" xfId="4019" xr:uid="{00000000-0005-0000-0000-000040090000}"/>
    <cellStyle name="메모 3" xfId="450" xr:uid="{00000000-0005-0000-0000-000041090000}"/>
    <cellStyle name="메모 3 2" xfId="4020" xr:uid="{00000000-0005-0000-0000-000042090000}"/>
    <cellStyle name="메모 3 2 2" xfId="4021" xr:uid="{00000000-0005-0000-0000-000043090000}"/>
    <cellStyle name="메모 3 3" xfId="4022" xr:uid="{00000000-0005-0000-0000-000044090000}"/>
    <cellStyle name="메모 3 4" xfId="4023" xr:uid="{00000000-0005-0000-0000-000045090000}"/>
    <cellStyle name="메모 4" xfId="451" xr:uid="{00000000-0005-0000-0000-000046090000}"/>
    <cellStyle name="메모 4 2" xfId="4024" xr:uid="{00000000-0005-0000-0000-000047090000}"/>
    <cellStyle name="메모 4 3" xfId="4025" xr:uid="{00000000-0005-0000-0000-000048090000}"/>
    <cellStyle name="메모 4 4" xfId="4026" xr:uid="{00000000-0005-0000-0000-000049090000}"/>
    <cellStyle name="메모 5" xfId="452" xr:uid="{00000000-0005-0000-0000-00004A090000}"/>
    <cellStyle name="메모 5 2" xfId="453" xr:uid="{00000000-0005-0000-0000-00004B090000}"/>
    <cellStyle name="메모 5 3" xfId="454" xr:uid="{00000000-0005-0000-0000-00004C090000}"/>
    <cellStyle name="메모 5 4" xfId="4027" xr:uid="{00000000-0005-0000-0000-00004D090000}"/>
    <cellStyle name="메모 5 5" xfId="4028" xr:uid="{00000000-0005-0000-0000-00004E090000}"/>
    <cellStyle name="메모 6" xfId="455" xr:uid="{00000000-0005-0000-0000-00004F090000}"/>
    <cellStyle name="메모 6 2" xfId="456" xr:uid="{00000000-0005-0000-0000-000050090000}"/>
    <cellStyle name="메모 6 3" xfId="457" xr:uid="{00000000-0005-0000-0000-000051090000}"/>
    <cellStyle name="메모 6 4" xfId="4029" xr:uid="{00000000-0005-0000-0000-000052090000}"/>
    <cellStyle name="메모 7" xfId="458" xr:uid="{00000000-0005-0000-0000-000053090000}"/>
    <cellStyle name="메모 7 2" xfId="459" xr:uid="{00000000-0005-0000-0000-000054090000}"/>
    <cellStyle name="메모 7 3" xfId="460" xr:uid="{00000000-0005-0000-0000-000055090000}"/>
    <cellStyle name="메모 7 4" xfId="4030" xr:uid="{00000000-0005-0000-0000-000056090000}"/>
    <cellStyle name="메모 8" xfId="461" xr:uid="{00000000-0005-0000-0000-000057090000}"/>
    <cellStyle name="메모 8 2" xfId="462" xr:uid="{00000000-0005-0000-0000-000058090000}"/>
    <cellStyle name="메모 8 3" xfId="463" xr:uid="{00000000-0005-0000-0000-000059090000}"/>
    <cellStyle name="메모 8 4" xfId="4031" xr:uid="{00000000-0005-0000-0000-00005A090000}"/>
    <cellStyle name="메모 9" xfId="464" xr:uid="{00000000-0005-0000-0000-00005B090000}"/>
    <cellStyle name="메모 9 2" xfId="465" xr:uid="{00000000-0005-0000-0000-00005C090000}"/>
    <cellStyle name="메모 9 3" xfId="466" xr:uid="{00000000-0005-0000-0000-00005D090000}"/>
    <cellStyle name="메모 9 4" xfId="4032" xr:uid="{00000000-0005-0000-0000-00005E090000}"/>
    <cellStyle name="믅됞 [0.00]_laroux" xfId="4033" xr:uid="{00000000-0005-0000-0000-00005F090000}"/>
    <cellStyle name="믅됞_laroux" xfId="4034" xr:uid="{00000000-0005-0000-0000-000060090000}"/>
    <cellStyle name="백분율 [0]" xfId="4035" xr:uid="{00000000-0005-0000-0000-000061090000}"/>
    <cellStyle name="백분율 [2]" xfId="4036" xr:uid="{00000000-0005-0000-0000-000062090000}"/>
    <cellStyle name="백분율 10" xfId="4037" xr:uid="{00000000-0005-0000-0000-000063090000}"/>
    <cellStyle name="백분율 10 2" xfId="4038" xr:uid="{00000000-0005-0000-0000-000064090000}"/>
    <cellStyle name="백분율 10 3" xfId="4039" xr:uid="{00000000-0005-0000-0000-000065090000}"/>
    <cellStyle name="백분율 11" xfId="4040" xr:uid="{00000000-0005-0000-0000-000066090000}"/>
    <cellStyle name="백분율 11 2" xfId="4041" xr:uid="{00000000-0005-0000-0000-000067090000}"/>
    <cellStyle name="백분율 11 3" xfId="4042" xr:uid="{00000000-0005-0000-0000-000068090000}"/>
    <cellStyle name="백분율 12" xfId="4043" xr:uid="{00000000-0005-0000-0000-000069090000}"/>
    <cellStyle name="백분율 12 2" xfId="4044" xr:uid="{00000000-0005-0000-0000-00006A090000}"/>
    <cellStyle name="백분율 12 3" xfId="4045" xr:uid="{00000000-0005-0000-0000-00006B090000}"/>
    <cellStyle name="백분율 13" xfId="4046" xr:uid="{00000000-0005-0000-0000-00006C090000}"/>
    <cellStyle name="백분율 13 2" xfId="4047" xr:uid="{00000000-0005-0000-0000-00006D090000}"/>
    <cellStyle name="백분율 13 3" xfId="4048" xr:uid="{00000000-0005-0000-0000-00006E090000}"/>
    <cellStyle name="백분율 14" xfId="4049" xr:uid="{00000000-0005-0000-0000-00006F090000}"/>
    <cellStyle name="백분율 14 2" xfId="4050" xr:uid="{00000000-0005-0000-0000-000070090000}"/>
    <cellStyle name="백분율 14 3" xfId="4051" xr:uid="{00000000-0005-0000-0000-000071090000}"/>
    <cellStyle name="백분율 15" xfId="4052" xr:uid="{00000000-0005-0000-0000-000072090000}"/>
    <cellStyle name="백분율 15 2" xfId="4053" xr:uid="{00000000-0005-0000-0000-000073090000}"/>
    <cellStyle name="백분율 15 3" xfId="4054" xr:uid="{00000000-0005-0000-0000-000074090000}"/>
    <cellStyle name="백분율 16" xfId="4055" xr:uid="{00000000-0005-0000-0000-000075090000}"/>
    <cellStyle name="백분율 16 2" xfId="4056" xr:uid="{00000000-0005-0000-0000-000076090000}"/>
    <cellStyle name="백분율 16 3" xfId="4057" xr:uid="{00000000-0005-0000-0000-000077090000}"/>
    <cellStyle name="백분율 17" xfId="4058" xr:uid="{00000000-0005-0000-0000-000078090000}"/>
    <cellStyle name="백분율 17 2" xfId="4059" xr:uid="{00000000-0005-0000-0000-000079090000}"/>
    <cellStyle name="백분율 17 3" xfId="4060" xr:uid="{00000000-0005-0000-0000-00007A090000}"/>
    <cellStyle name="백분율 2" xfId="4061" xr:uid="{00000000-0005-0000-0000-00007B090000}"/>
    <cellStyle name="백분율 2 2" xfId="4062" xr:uid="{00000000-0005-0000-0000-00007C090000}"/>
    <cellStyle name="백분율 2 2 2" xfId="4063" xr:uid="{00000000-0005-0000-0000-00007D090000}"/>
    <cellStyle name="백분율 2 2 3" xfId="4064" xr:uid="{00000000-0005-0000-0000-00007E090000}"/>
    <cellStyle name="백분율 2 3" xfId="4065" xr:uid="{00000000-0005-0000-0000-00007F090000}"/>
    <cellStyle name="백분율 2 4" xfId="4066" xr:uid="{00000000-0005-0000-0000-000080090000}"/>
    <cellStyle name="백분율 2 5" xfId="4067" xr:uid="{00000000-0005-0000-0000-000081090000}"/>
    <cellStyle name="백분율 3" xfId="4068" xr:uid="{00000000-0005-0000-0000-000082090000}"/>
    <cellStyle name="백분율 3 2" xfId="4069" xr:uid="{00000000-0005-0000-0000-000083090000}"/>
    <cellStyle name="백분율 3 3" xfId="4070" xr:uid="{00000000-0005-0000-0000-000084090000}"/>
    <cellStyle name="백분율 3 4" xfId="4071" xr:uid="{00000000-0005-0000-0000-000085090000}"/>
    <cellStyle name="백분율 4" xfId="4072" xr:uid="{00000000-0005-0000-0000-000086090000}"/>
    <cellStyle name="백분율 4 2" xfId="4073" xr:uid="{00000000-0005-0000-0000-000087090000}"/>
    <cellStyle name="백분율 4 3" xfId="4074" xr:uid="{00000000-0005-0000-0000-000088090000}"/>
    <cellStyle name="백분율 5" xfId="4075" xr:uid="{00000000-0005-0000-0000-000089090000}"/>
    <cellStyle name="백분율 6" xfId="4076" xr:uid="{00000000-0005-0000-0000-00008A090000}"/>
    <cellStyle name="백분율 6 2" xfId="4077" xr:uid="{00000000-0005-0000-0000-00008B090000}"/>
    <cellStyle name="백분율 6 3" xfId="4078" xr:uid="{00000000-0005-0000-0000-00008C090000}"/>
    <cellStyle name="백분율 7" xfId="4079" xr:uid="{00000000-0005-0000-0000-00008D090000}"/>
    <cellStyle name="백분율 7 2" xfId="4080" xr:uid="{00000000-0005-0000-0000-00008E090000}"/>
    <cellStyle name="백분율 7 3" xfId="4081" xr:uid="{00000000-0005-0000-0000-00008F090000}"/>
    <cellStyle name="백분율 8" xfId="4082" xr:uid="{00000000-0005-0000-0000-000090090000}"/>
    <cellStyle name="백분율 8 2" xfId="4083" xr:uid="{00000000-0005-0000-0000-000091090000}"/>
    <cellStyle name="백분율 8 3" xfId="4084" xr:uid="{00000000-0005-0000-0000-000092090000}"/>
    <cellStyle name="백분율 9" xfId="4085" xr:uid="{00000000-0005-0000-0000-000093090000}"/>
    <cellStyle name="백분율 9 2" xfId="4086" xr:uid="{00000000-0005-0000-0000-000094090000}"/>
    <cellStyle name="백분율 9 3" xfId="4087" xr:uid="{00000000-0005-0000-0000-000095090000}"/>
    <cellStyle name="보통 10" xfId="467" xr:uid="{00000000-0005-0000-0000-000096090000}"/>
    <cellStyle name="보통 10 2" xfId="4088" xr:uid="{00000000-0005-0000-0000-000097090000}"/>
    <cellStyle name="보통 10 3" xfId="4089" xr:uid="{00000000-0005-0000-0000-000098090000}"/>
    <cellStyle name="보통 11" xfId="468" xr:uid="{00000000-0005-0000-0000-000099090000}"/>
    <cellStyle name="보통 12" xfId="469" xr:uid="{00000000-0005-0000-0000-00009A090000}"/>
    <cellStyle name="보통 13" xfId="470" xr:uid="{00000000-0005-0000-0000-00009B090000}"/>
    <cellStyle name="보통 14" xfId="471" xr:uid="{00000000-0005-0000-0000-00009C090000}"/>
    <cellStyle name="보통 15" xfId="472" xr:uid="{00000000-0005-0000-0000-00009D090000}"/>
    <cellStyle name="보통 16" xfId="473" xr:uid="{00000000-0005-0000-0000-00009E090000}"/>
    <cellStyle name="보통 2" xfId="474" xr:uid="{00000000-0005-0000-0000-00009F090000}"/>
    <cellStyle name="보통 2 2" xfId="475" xr:uid="{00000000-0005-0000-0000-0000A0090000}"/>
    <cellStyle name="보통 2 3" xfId="476" xr:uid="{00000000-0005-0000-0000-0000A1090000}"/>
    <cellStyle name="보통 2 4" xfId="4090" xr:uid="{00000000-0005-0000-0000-0000A2090000}"/>
    <cellStyle name="보통 3" xfId="477" xr:uid="{00000000-0005-0000-0000-0000A3090000}"/>
    <cellStyle name="보통 3 2" xfId="4091" xr:uid="{00000000-0005-0000-0000-0000A4090000}"/>
    <cellStyle name="보통 3 3" xfId="4092" xr:uid="{00000000-0005-0000-0000-0000A5090000}"/>
    <cellStyle name="보통 4" xfId="478" xr:uid="{00000000-0005-0000-0000-0000A6090000}"/>
    <cellStyle name="보통 4 2" xfId="4093" xr:uid="{00000000-0005-0000-0000-0000A7090000}"/>
    <cellStyle name="보통 4 3" xfId="4094" xr:uid="{00000000-0005-0000-0000-0000A8090000}"/>
    <cellStyle name="보통 5" xfId="479" xr:uid="{00000000-0005-0000-0000-0000A9090000}"/>
    <cellStyle name="보통 5 2" xfId="4095" xr:uid="{00000000-0005-0000-0000-0000AA090000}"/>
    <cellStyle name="보통 5 3" xfId="4096" xr:uid="{00000000-0005-0000-0000-0000AB090000}"/>
    <cellStyle name="보통 5 4" xfId="4097" xr:uid="{00000000-0005-0000-0000-0000AC090000}"/>
    <cellStyle name="보통 6" xfId="480" xr:uid="{00000000-0005-0000-0000-0000AD090000}"/>
    <cellStyle name="보통 6 2" xfId="4098" xr:uid="{00000000-0005-0000-0000-0000AE090000}"/>
    <cellStyle name="보통 6 3" xfId="4099" xr:uid="{00000000-0005-0000-0000-0000AF090000}"/>
    <cellStyle name="보통 7" xfId="481" xr:uid="{00000000-0005-0000-0000-0000B0090000}"/>
    <cellStyle name="보통 7 2" xfId="4100" xr:uid="{00000000-0005-0000-0000-0000B1090000}"/>
    <cellStyle name="보통 7 3" xfId="4101" xr:uid="{00000000-0005-0000-0000-0000B2090000}"/>
    <cellStyle name="보통 8" xfId="482" xr:uid="{00000000-0005-0000-0000-0000B3090000}"/>
    <cellStyle name="보통 8 2" xfId="4102" xr:uid="{00000000-0005-0000-0000-0000B4090000}"/>
    <cellStyle name="보통 8 3" xfId="4103" xr:uid="{00000000-0005-0000-0000-0000B5090000}"/>
    <cellStyle name="보통 9" xfId="483" xr:uid="{00000000-0005-0000-0000-0000B6090000}"/>
    <cellStyle name="보통 9 2" xfId="4104" xr:uid="{00000000-0005-0000-0000-0000B7090000}"/>
    <cellStyle name="보통 9 3" xfId="4105" xr:uid="{00000000-0005-0000-0000-0000B8090000}"/>
    <cellStyle name="불가능" xfId="4106" xr:uid="{00000000-0005-0000-0000-0000B9090000}"/>
    <cellStyle name="뷭?_?긚??_1" xfId="4107" xr:uid="{00000000-0005-0000-0000-0000BA090000}"/>
    <cellStyle name="常规_OPTION_9910" xfId="4108" xr:uid="{00000000-0005-0000-0000-0000BB090000}"/>
    <cellStyle name="설명 텍스트 10" xfId="484" xr:uid="{00000000-0005-0000-0000-0000BC090000}"/>
    <cellStyle name="설명 텍스트 10 2" xfId="4109" xr:uid="{00000000-0005-0000-0000-0000BD090000}"/>
    <cellStyle name="설명 텍스트 10 3" xfId="4110" xr:uid="{00000000-0005-0000-0000-0000BE090000}"/>
    <cellStyle name="설명 텍스트 11" xfId="485" xr:uid="{00000000-0005-0000-0000-0000BF090000}"/>
    <cellStyle name="설명 텍스트 12" xfId="486" xr:uid="{00000000-0005-0000-0000-0000C0090000}"/>
    <cellStyle name="설명 텍스트 13" xfId="487" xr:uid="{00000000-0005-0000-0000-0000C1090000}"/>
    <cellStyle name="설명 텍스트 14" xfId="488" xr:uid="{00000000-0005-0000-0000-0000C2090000}"/>
    <cellStyle name="설명 텍스트 15" xfId="489" xr:uid="{00000000-0005-0000-0000-0000C3090000}"/>
    <cellStyle name="설명 텍스트 16" xfId="490" xr:uid="{00000000-0005-0000-0000-0000C4090000}"/>
    <cellStyle name="설명 텍스트 2" xfId="491" xr:uid="{00000000-0005-0000-0000-0000C5090000}"/>
    <cellStyle name="설명 텍스트 2 2" xfId="4111" xr:uid="{00000000-0005-0000-0000-0000C6090000}"/>
    <cellStyle name="설명 텍스트 2 3" xfId="4112" xr:uid="{00000000-0005-0000-0000-0000C7090000}"/>
    <cellStyle name="설명 텍스트 3" xfId="492" xr:uid="{00000000-0005-0000-0000-0000C8090000}"/>
    <cellStyle name="설명 텍스트 3 2" xfId="4113" xr:uid="{00000000-0005-0000-0000-0000C9090000}"/>
    <cellStyle name="설명 텍스트 3 3" xfId="4114" xr:uid="{00000000-0005-0000-0000-0000CA090000}"/>
    <cellStyle name="설명 텍스트 4" xfId="493" xr:uid="{00000000-0005-0000-0000-0000CB090000}"/>
    <cellStyle name="설명 텍스트 4 2" xfId="4115" xr:uid="{00000000-0005-0000-0000-0000CC090000}"/>
    <cellStyle name="설명 텍스트 4 3" xfId="4116" xr:uid="{00000000-0005-0000-0000-0000CD090000}"/>
    <cellStyle name="설명 텍스트 5" xfId="494" xr:uid="{00000000-0005-0000-0000-0000CE090000}"/>
    <cellStyle name="설명 텍스트 5 2" xfId="4117" xr:uid="{00000000-0005-0000-0000-0000CF090000}"/>
    <cellStyle name="설명 텍스트 5 3" xfId="4118" xr:uid="{00000000-0005-0000-0000-0000D0090000}"/>
    <cellStyle name="설명 텍스트 6" xfId="495" xr:uid="{00000000-0005-0000-0000-0000D1090000}"/>
    <cellStyle name="설명 텍스트 6 2" xfId="4119" xr:uid="{00000000-0005-0000-0000-0000D2090000}"/>
    <cellStyle name="설명 텍스트 6 3" xfId="4120" xr:uid="{00000000-0005-0000-0000-0000D3090000}"/>
    <cellStyle name="설명 텍스트 7" xfId="496" xr:uid="{00000000-0005-0000-0000-0000D4090000}"/>
    <cellStyle name="설명 텍스트 7 2" xfId="4121" xr:uid="{00000000-0005-0000-0000-0000D5090000}"/>
    <cellStyle name="설명 텍스트 7 3" xfId="4122" xr:uid="{00000000-0005-0000-0000-0000D6090000}"/>
    <cellStyle name="설명 텍스트 8" xfId="497" xr:uid="{00000000-0005-0000-0000-0000D7090000}"/>
    <cellStyle name="설명 텍스트 8 2" xfId="4123" xr:uid="{00000000-0005-0000-0000-0000D8090000}"/>
    <cellStyle name="설명 텍스트 8 3" xfId="4124" xr:uid="{00000000-0005-0000-0000-0000D9090000}"/>
    <cellStyle name="설명 텍스트 9" xfId="498" xr:uid="{00000000-0005-0000-0000-0000DA090000}"/>
    <cellStyle name="설명 텍스트 9 2" xfId="4125" xr:uid="{00000000-0005-0000-0000-0000DB090000}"/>
    <cellStyle name="설명 텍스트 9 3" xfId="4126" xr:uid="{00000000-0005-0000-0000-0000DC090000}"/>
    <cellStyle name="셀 확인 10" xfId="499" xr:uid="{00000000-0005-0000-0000-0000DD090000}"/>
    <cellStyle name="셀 확인 10 2" xfId="4127" xr:uid="{00000000-0005-0000-0000-0000DE090000}"/>
    <cellStyle name="셀 확인 10 3" xfId="4128" xr:uid="{00000000-0005-0000-0000-0000DF090000}"/>
    <cellStyle name="셀 확인 11" xfId="500" xr:uid="{00000000-0005-0000-0000-0000E0090000}"/>
    <cellStyle name="셀 확인 12" xfId="501" xr:uid="{00000000-0005-0000-0000-0000E1090000}"/>
    <cellStyle name="셀 확인 13" xfId="502" xr:uid="{00000000-0005-0000-0000-0000E2090000}"/>
    <cellStyle name="셀 확인 14" xfId="503" xr:uid="{00000000-0005-0000-0000-0000E3090000}"/>
    <cellStyle name="셀 확인 15" xfId="504" xr:uid="{00000000-0005-0000-0000-0000E4090000}"/>
    <cellStyle name="셀 확인 16" xfId="505" xr:uid="{00000000-0005-0000-0000-0000E5090000}"/>
    <cellStyle name="셀 확인 2" xfId="506" xr:uid="{00000000-0005-0000-0000-0000E6090000}"/>
    <cellStyle name="셀 확인 2 2" xfId="4129" xr:uid="{00000000-0005-0000-0000-0000E7090000}"/>
    <cellStyle name="셀 확인 2 3" xfId="4130" xr:uid="{00000000-0005-0000-0000-0000E8090000}"/>
    <cellStyle name="셀 확인 3" xfId="507" xr:uid="{00000000-0005-0000-0000-0000E9090000}"/>
    <cellStyle name="셀 확인 3 2" xfId="4131" xr:uid="{00000000-0005-0000-0000-0000EA090000}"/>
    <cellStyle name="셀 확인 3 3" xfId="4132" xr:uid="{00000000-0005-0000-0000-0000EB090000}"/>
    <cellStyle name="셀 확인 4" xfId="508" xr:uid="{00000000-0005-0000-0000-0000EC090000}"/>
    <cellStyle name="셀 확인 4 2" xfId="4133" xr:uid="{00000000-0005-0000-0000-0000ED090000}"/>
    <cellStyle name="셀 확인 4 3" xfId="4134" xr:uid="{00000000-0005-0000-0000-0000EE090000}"/>
    <cellStyle name="셀 확인 5" xfId="509" xr:uid="{00000000-0005-0000-0000-0000EF090000}"/>
    <cellStyle name="셀 확인 5 2" xfId="4135" xr:uid="{00000000-0005-0000-0000-0000F0090000}"/>
    <cellStyle name="셀 확인 5 3" xfId="4136" xr:uid="{00000000-0005-0000-0000-0000F1090000}"/>
    <cellStyle name="셀 확인 6" xfId="510" xr:uid="{00000000-0005-0000-0000-0000F2090000}"/>
    <cellStyle name="셀 확인 6 2" xfId="4137" xr:uid="{00000000-0005-0000-0000-0000F3090000}"/>
    <cellStyle name="셀 확인 6 3" xfId="4138" xr:uid="{00000000-0005-0000-0000-0000F4090000}"/>
    <cellStyle name="셀 확인 7" xfId="511" xr:uid="{00000000-0005-0000-0000-0000F5090000}"/>
    <cellStyle name="셀 확인 7 2" xfId="4139" xr:uid="{00000000-0005-0000-0000-0000F6090000}"/>
    <cellStyle name="셀 확인 7 3" xfId="4140" xr:uid="{00000000-0005-0000-0000-0000F7090000}"/>
    <cellStyle name="셀 확인 8" xfId="512" xr:uid="{00000000-0005-0000-0000-0000F8090000}"/>
    <cellStyle name="셀 확인 8 2" xfId="4141" xr:uid="{00000000-0005-0000-0000-0000F9090000}"/>
    <cellStyle name="셀 확인 8 3" xfId="4142" xr:uid="{00000000-0005-0000-0000-0000FA090000}"/>
    <cellStyle name="셀 확인 9" xfId="513" xr:uid="{00000000-0005-0000-0000-0000FB090000}"/>
    <cellStyle name="셀 확인 9 2" xfId="4143" xr:uid="{00000000-0005-0000-0000-0000FC090000}"/>
    <cellStyle name="셀 확인 9 3" xfId="4144" xr:uid="{00000000-0005-0000-0000-0000FD090000}"/>
    <cellStyle name="소숫점" xfId="4145" xr:uid="{00000000-0005-0000-0000-0000FE090000}"/>
    <cellStyle name="수량" xfId="4146" xr:uid="{00000000-0005-0000-0000-0000FF090000}"/>
    <cellStyle name="숫자" xfId="4147" xr:uid="{00000000-0005-0000-0000-0000000A0000}"/>
    <cellStyle name="숫자(R)" xfId="4148" xr:uid="{00000000-0005-0000-0000-0000010A0000}"/>
    <cellStyle name="쉼표 [0] 10" xfId="4149" xr:uid="{00000000-0005-0000-0000-0000020A0000}"/>
    <cellStyle name="쉼표 [0] 11" xfId="4150" xr:uid="{00000000-0005-0000-0000-0000030A0000}"/>
    <cellStyle name="쉼표 [0] 12" xfId="4151" xr:uid="{00000000-0005-0000-0000-0000040A0000}"/>
    <cellStyle name="쉼표 [0] 13" xfId="4152" xr:uid="{00000000-0005-0000-0000-0000050A0000}"/>
    <cellStyle name="쉼표 [0] 14" xfId="4153" xr:uid="{00000000-0005-0000-0000-0000060A0000}"/>
    <cellStyle name="쉼표 [0] 15" xfId="4154" xr:uid="{00000000-0005-0000-0000-0000070A0000}"/>
    <cellStyle name="쉼표 [0] 16" xfId="4155" xr:uid="{00000000-0005-0000-0000-0000080A0000}"/>
    <cellStyle name="쉼표 [0] 17" xfId="4156" xr:uid="{00000000-0005-0000-0000-0000090A0000}"/>
    <cellStyle name="쉼표 [0] 18" xfId="4157" xr:uid="{00000000-0005-0000-0000-00000A0A0000}"/>
    <cellStyle name="쉼표 [0] 19" xfId="4158" xr:uid="{00000000-0005-0000-0000-00000B0A0000}"/>
    <cellStyle name="쉼표 [0] 2" xfId="4159" xr:uid="{00000000-0005-0000-0000-00000C0A0000}"/>
    <cellStyle name="쉼표 [0] 2 10" xfId="4160" xr:uid="{00000000-0005-0000-0000-00000D0A0000}"/>
    <cellStyle name="쉼표 [0] 2 11" xfId="4161" xr:uid="{00000000-0005-0000-0000-00000E0A0000}"/>
    <cellStyle name="쉼표 [0] 2 12" xfId="4162" xr:uid="{00000000-0005-0000-0000-00000F0A0000}"/>
    <cellStyle name="쉼표 [0] 2 2" xfId="4163" xr:uid="{00000000-0005-0000-0000-0000100A0000}"/>
    <cellStyle name="쉼표 [0] 2 2 2" xfId="4164" xr:uid="{00000000-0005-0000-0000-0000110A0000}"/>
    <cellStyle name="쉼표 [0] 2 3" xfId="4165" xr:uid="{00000000-0005-0000-0000-0000120A0000}"/>
    <cellStyle name="쉼표 [0] 2 3 2" xfId="4166" xr:uid="{00000000-0005-0000-0000-0000130A0000}"/>
    <cellStyle name="쉼표 [0] 2 4" xfId="4167" xr:uid="{00000000-0005-0000-0000-0000140A0000}"/>
    <cellStyle name="쉼표 [0] 2 5" xfId="4168" xr:uid="{00000000-0005-0000-0000-0000150A0000}"/>
    <cellStyle name="쉼표 [0] 2 6" xfId="4169" xr:uid="{00000000-0005-0000-0000-0000160A0000}"/>
    <cellStyle name="쉼표 [0] 2 7" xfId="4170" xr:uid="{00000000-0005-0000-0000-0000170A0000}"/>
    <cellStyle name="쉼표 [0] 2 8" xfId="4171" xr:uid="{00000000-0005-0000-0000-0000180A0000}"/>
    <cellStyle name="쉼표 [0] 2 9" xfId="4172" xr:uid="{00000000-0005-0000-0000-0000190A0000}"/>
    <cellStyle name="쉼표 [0] 2_네트웍" xfId="4173" xr:uid="{00000000-0005-0000-0000-00001A0A0000}"/>
    <cellStyle name="쉼표 [0] 20" xfId="4174" xr:uid="{00000000-0005-0000-0000-00001B0A0000}"/>
    <cellStyle name="쉼표 [0] 3" xfId="4175" xr:uid="{00000000-0005-0000-0000-00001C0A0000}"/>
    <cellStyle name="쉼표 [0] 3 2" xfId="4176" xr:uid="{00000000-0005-0000-0000-00001D0A0000}"/>
    <cellStyle name="쉼표 [0] 3 2 2" xfId="4177" xr:uid="{00000000-0005-0000-0000-00001E0A0000}"/>
    <cellStyle name="쉼표 [0] 3 2 3" xfId="4178" xr:uid="{00000000-0005-0000-0000-00001F0A0000}"/>
    <cellStyle name="쉼표 [0] 3 3" xfId="4179" xr:uid="{00000000-0005-0000-0000-0000200A0000}"/>
    <cellStyle name="쉼표 [0] 4" xfId="4180" xr:uid="{00000000-0005-0000-0000-0000210A0000}"/>
    <cellStyle name="쉼표 [0] 4 2" xfId="4181" xr:uid="{00000000-0005-0000-0000-0000220A0000}"/>
    <cellStyle name="쉼표 [0] 4 3" xfId="4182" xr:uid="{00000000-0005-0000-0000-0000230A0000}"/>
    <cellStyle name="쉼표 [0] 4 4" xfId="4183" xr:uid="{00000000-0005-0000-0000-0000240A0000}"/>
    <cellStyle name="쉼표 [0] 5" xfId="4184" xr:uid="{00000000-0005-0000-0000-0000250A0000}"/>
    <cellStyle name="쉼표 [0] 5 2" xfId="4185" xr:uid="{00000000-0005-0000-0000-0000260A0000}"/>
    <cellStyle name="쉼표 [0] 5 3" xfId="4186" xr:uid="{00000000-0005-0000-0000-0000270A0000}"/>
    <cellStyle name="쉼표 [0] 5 4" xfId="4187" xr:uid="{00000000-0005-0000-0000-0000280A0000}"/>
    <cellStyle name="쉼표 [0] 6" xfId="4188" xr:uid="{00000000-0005-0000-0000-0000290A0000}"/>
    <cellStyle name="쉼표 [0] 7" xfId="4189" xr:uid="{00000000-0005-0000-0000-00002A0A0000}"/>
    <cellStyle name="쉼표 [0] 8" xfId="4190" xr:uid="{00000000-0005-0000-0000-00002B0A0000}"/>
    <cellStyle name="쉼표 [0] 9" xfId="4191" xr:uid="{00000000-0005-0000-0000-00002C0A0000}"/>
    <cellStyle name="쉼표 2" xfId="4192" xr:uid="{00000000-0005-0000-0000-00002D0A0000}"/>
    <cellStyle name="스타일 1" xfId="514" xr:uid="{00000000-0005-0000-0000-00002E0A0000}"/>
    <cellStyle name="스타일 1 2" xfId="4193" xr:uid="{00000000-0005-0000-0000-00002F0A0000}"/>
    <cellStyle name="스타일 1 2 2" xfId="4194" xr:uid="{00000000-0005-0000-0000-0000300A0000}"/>
    <cellStyle name="스타일 1 2 3" xfId="4195" xr:uid="{00000000-0005-0000-0000-0000310A0000}"/>
    <cellStyle name="스타일 1 3" xfId="4196" xr:uid="{00000000-0005-0000-0000-0000320A0000}"/>
    <cellStyle name="스타일 1 3 2" xfId="4197" xr:uid="{00000000-0005-0000-0000-0000330A0000}"/>
    <cellStyle name="스타일 1_기존" xfId="4198" xr:uid="{00000000-0005-0000-0000-0000340A0000}"/>
    <cellStyle name="스타일 2" xfId="4199" xr:uid="{00000000-0005-0000-0000-0000350A0000}"/>
    <cellStyle name="스타일 2 2" xfId="4200" xr:uid="{00000000-0005-0000-0000-0000360A0000}"/>
    <cellStyle name="안건회계법인" xfId="515" xr:uid="{00000000-0005-0000-0000-0000370A0000}"/>
    <cellStyle name="연결된 셀 10" xfId="516" xr:uid="{00000000-0005-0000-0000-0000380A0000}"/>
    <cellStyle name="연결된 셀 10 2" xfId="4201" xr:uid="{00000000-0005-0000-0000-0000390A0000}"/>
    <cellStyle name="연결된 셀 10 3" xfId="4202" xr:uid="{00000000-0005-0000-0000-00003A0A0000}"/>
    <cellStyle name="연결된 셀 11" xfId="517" xr:uid="{00000000-0005-0000-0000-00003B0A0000}"/>
    <cellStyle name="연결된 셀 12" xfId="518" xr:uid="{00000000-0005-0000-0000-00003C0A0000}"/>
    <cellStyle name="연결된 셀 13" xfId="519" xr:uid="{00000000-0005-0000-0000-00003D0A0000}"/>
    <cellStyle name="연결된 셀 14" xfId="520" xr:uid="{00000000-0005-0000-0000-00003E0A0000}"/>
    <cellStyle name="연결된 셀 15" xfId="521" xr:uid="{00000000-0005-0000-0000-00003F0A0000}"/>
    <cellStyle name="연결된 셀 16" xfId="522" xr:uid="{00000000-0005-0000-0000-0000400A0000}"/>
    <cellStyle name="연결된 셀 2" xfId="523" xr:uid="{00000000-0005-0000-0000-0000410A0000}"/>
    <cellStyle name="연결된 셀 2 2" xfId="4203" xr:uid="{00000000-0005-0000-0000-0000420A0000}"/>
    <cellStyle name="연결된 셀 2 3" xfId="4204" xr:uid="{00000000-0005-0000-0000-0000430A0000}"/>
    <cellStyle name="연결된 셀 3" xfId="524" xr:uid="{00000000-0005-0000-0000-0000440A0000}"/>
    <cellStyle name="연결된 셀 3 2" xfId="4205" xr:uid="{00000000-0005-0000-0000-0000450A0000}"/>
    <cellStyle name="연결된 셀 3 3" xfId="4206" xr:uid="{00000000-0005-0000-0000-0000460A0000}"/>
    <cellStyle name="연결된 셀 4" xfId="525" xr:uid="{00000000-0005-0000-0000-0000470A0000}"/>
    <cellStyle name="연결된 셀 4 2" xfId="4207" xr:uid="{00000000-0005-0000-0000-0000480A0000}"/>
    <cellStyle name="연결된 셀 4 3" xfId="4208" xr:uid="{00000000-0005-0000-0000-0000490A0000}"/>
    <cellStyle name="연결된 셀 5" xfId="526" xr:uid="{00000000-0005-0000-0000-00004A0A0000}"/>
    <cellStyle name="연결된 셀 5 2" xfId="4209" xr:uid="{00000000-0005-0000-0000-00004B0A0000}"/>
    <cellStyle name="연결된 셀 5 3" xfId="4210" xr:uid="{00000000-0005-0000-0000-00004C0A0000}"/>
    <cellStyle name="연결된 셀 5 4" xfId="4211" xr:uid="{00000000-0005-0000-0000-00004D0A0000}"/>
    <cellStyle name="연결된 셀 6" xfId="527" xr:uid="{00000000-0005-0000-0000-00004E0A0000}"/>
    <cellStyle name="연결된 셀 6 2" xfId="4212" xr:uid="{00000000-0005-0000-0000-00004F0A0000}"/>
    <cellStyle name="연결된 셀 6 3" xfId="4213" xr:uid="{00000000-0005-0000-0000-0000500A0000}"/>
    <cellStyle name="연결된 셀 7" xfId="528" xr:uid="{00000000-0005-0000-0000-0000510A0000}"/>
    <cellStyle name="연결된 셀 7 2" xfId="4214" xr:uid="{00000000-0005-0000-0000-0000520A0000}"/>
    <cellStyle name="연결된 셀 7 3" xfId="4215" xr:uid="{00000000-0005-0000-0000-0000530A0000}"/>
    <cellStyle name="연결된 셀 8" xfId="529" xr:uid="{00000000-0005-0000-0000-0000540A0000}"/>
    <cellStyle name="연결된 셀 8 2" xfId="4216" xr:uid="{00000000-0005-0000-0000-0000550A0000}"/>
    <cellStyle name="연결된 셀 8 3" xfId="4217" xr:uid="{00000000-0005-0000-0000-0000560A0000}"/>
    <cellStyle name="연결된 셀 9" xfId="530" xr:uid="{00000000-0005-0000-0000-0000570A0000}"/>
    <cellStyle name="연결된 셀 9 2" xfId="4218" xr:uid="{00000000-0005-0000-0000-0000580A0000}"/>
    <cellStyle name="연결된 셀 9 3" xfId="4219" xr:uid="{00000000-0005-0000-0000-0000590A0000}"/>
    <cellStyle name="열어본 하이퍼링크" xfId="4220" xr:uid="{00000000-0005-0000-0000-00005A0A0000}"/>
    <cellStyle name="霓付 [0]_  辆  钦  " xfId="4221" xr:uid="{00000000-0005-0000-0000-00005B0A0000}"/>
    <cellStyle name="霓付_  辆  钦  " xfId="4222" xr:uid="{00000000-0005-0000-0000-00005C0A0000}"/>
    <cellStyle name="吾睇?report-2 " xfId="4223" xr:uid="{00000000-0005-0000-0000-00005D0A0000}"/>
    <cellStyle name="요약 10" xfId="531" xr:uid="{00000000-0005-0000-0000-00005E0A0000}"/>
    <cellStyle name="요약 10 2" xfId="4224" xr:uid="{00000000-0005-0000-0000-00005F0A0000}"/>
    <cellStyle name="요약 10 3" xfId="4225" xr:uid="{00000000-0005-0000-0000-0000600A0000}"/>
    <cellStyle name="요약 11" xfId="532" xr:uid="{00000000-0005-0000-0000-0000610A0000}"/>
    <cellStyle name="요약 12" xfId="533" xr:uid="{00000000-0005-0000-0000-0000620A0000}"/>
    <cellStyle name="요약 13" xfId="534" xr:uid="{00000000-0005-0000-0000-0000630A0000}"/>
    <cellStyle name="요약 14" xfId="535" xr:uid="{00000000-0005-0000-0000-0000640A0000}"/>
    <cellStyle name="요약 15" xfId="536" xr:uid="{00000000-0005-0000-0000-0000650A0000}"/>
    <cellStyle name="요약 16" xfId="537" xr:uid="{00000000-0005-0000-0000-0000660A0000}"/>
    <cellStyle name="요약 2" xfId="538" xr:uid="{00000000-0005-0000-0000-0000670A0000}"/>
    <cellStyle name="요약 2 2" xfId="4226" xr:uid="{00000000-0005-0000-0000-0000680A0000}"/>
    <cellStyle name="요약 2 3" xfId="4227" xr:uid="{00000000-0005-0000-0000-0000690A0000}"/>
    <cellStyle name="요약 3" xfId="539" xr:uid="{00000000-0005-0000-0000-00006A0A0000}"/>
    <cellStyle name="요약 3 2" xfId="4228" xr:uid="{00000000-0005-0000-0000-00006B0A0000}"/>
    <cellStyle name="요약 3 3" xfId="4229" xr:uid="{00000000-0005-0000-0000-00006C0A0000}"/>
    <cellStyle name="요약 4" xfId="540" xr:uid="{00000000-0005-0000-0000-00006D0A0000}"/>
    <cellStyle name="요약 4 2" xfId="4230" xr:uid="{00000000-0005-0000-0000-00006E0A0000}"/>
    <cellStyle name="요약 4 3" xfId="4231" xr:uid="{00000000-0005-0000-0000-00006F0A0000}"/>
    <cellStyle name="요약 5" xfId="541" xr:uid="{00000000-0005-0000-0000-0000700A0000}"/>
    <cellStyle name="요약 5 2" xfId="4232" xr:uid="{00000000-0005-0000-0000-0000710A0000}"/>
    <cellStyle name="요약 5 3" xfId="4233" xr:uid="{00000000-0005-0000-0000-0000720A0000}"/>
    <cellStyle name="요약 5 4" xfId="4234" xr:uid="{00000000-0005-0000-0000-0000730A0000}"/>
    <cellStyle name="요약 6" xfId="542" xr:uid="{00000000-0005-0000-0000-0000740A0000}"/>
    <cellStyle name="요약 6 2" xfId="4235" xr:uid="{00000000-0005-0000-0000-0000750A0000}"/>
    <cellStyle name="요약 6 3" xfId="4236" xr:uid="{00000000-0005-0000-0000-0000760A0000}"/>
    <cellStyle name="요약 7" xfId="543" xr:uid="{00000000-0005-0000-0000-0000770A0000}"/>
    <cellStyle name="요약 7 2" xfId="4237" xr:uid="{00000000-0005-0000-0000-0000780A0000}"/>
    <cellStyle name="요약 7 3" xfId="4238" xr:uid="{00000000-0005-0000-0000-0000790A0000}"/>
    <cellStyle name="요약 8" xfId="544" xr:uid="{00000000-0005-0000-0000-00007A0A0000}"/>
    <cellStyle name="요약 8 2" xfId="4239" xr:uid="{00000000-0005-0000-0000-00007B0A0000}"/>
    <cellStyle name="요약 8 3" xfId="4240" xr:uid="{00000000-0005-0000-0000-00007C0A0000}"/>
    <cellStyle name="요약 9" xfId="545" xr:uid="{00000000-0005-0000-0000-00007D0A0000}"/>
    <cellStyle name="요약 9 2" xfId="4241" xr:uid="{00000000-0005-0000-0000-00007E0A0000}"/>
    <cellStyle name="요약 9 3" xfId="4242" xr:uid="{00000000-0005-0000-0000-00007F0A0000}"/>
    <cellStyle name="유영" xfId="4243" xr:uid="{00000000-0005-0000-0000-0000800A0000}"/>
    <cellStyle name="一般_FY04 Taiwan Enterprise Sales Forecast - 0304" xfId="4244" xr:uid="{00000000-0005-0000-0000-0000810A0000}"/>
    <cellStyle name="일반1" xfId="4245" xr:uid="{00000000-0005-0000-0000-0000820A0000}"/>
    <cellStyle name="입력 10" xfId="546" xr:uid="{00000000-0005-0000-0000-0000830A0000}"/>
    <cellStyle name="입력 10 2" xfId="4246" xr:uid="{00000000-0005-0000-0000-0000840A0000}"/>
    <cellStyle name="입력 10 3" xfId="4247" xr:uid="{00000000-0005-0000-0000-0000850A0000}"/>
    <cellStyle name="입력 11" xfId="547" xr:uid="{00000000-0005-0000-0000-0000860A0000}"/>
    <cellStyle name="입력 12" xfId="548" xr:uid="{00000000-0005-0000-0000-0000870A0000}"/>
    <cellStyle name="입력 13" xfId="549" xr:uid="{00000000-0005-0000-0000-0000880A0000}"/>
    <cellStyle name="입력 14" xfId="550" xr:uid="{00000000-0005-0000-0000-0000890A0000}"/>
    <cellStyle name="입력 15" xfId="551" xr:uid="{00000000-0005-0000-0000-00008A0A0000}"/>
    <cellStyle name="입력 16" xfId="552" xr:uid="{00000000-0005-0000-0000-00008B0A0000}"/>
    <cellStyle name="입력 2" xfId="553" xr:uid="{00000000-0005-0000-0000-00008C0A0000}"/>
    <cellStyle name="입력 2 2" xfId="4248" xr:uid="{00000000-0005-0000-0000-00008D0A0000}"/>
    <cellStyle name="입력 2 3" xfId="4249" xr:uid="{00000000-0005-0000-0000-00008E0A0000}"/>
    <cellStyle name="입력 3" xfId="554" xr:uid="{00000000-0005-0000-0000-00008F0A0000}"/>
    <cellStyle name="입력 3 2" xfId="4250" xr:uid="{00000000-0005-0000-0000-0000900A0000}"/>
    <cellStyle name="입력 3 3" xfId="4251" xr:uid="{00000000-0005-0000-0000-0000910A0000}"/>
    <cellStyle name="입력 4" xfId="555" xr:uid="{00000000-0005-0000-0000-0000920A0000}"/>
    <cellStyle name="입력 4 2" xfId="4252" xr:uid="{00000000-0005-0000-0000-0000930A0000}"/>
    <cellStyle name="입력 4 3" xfId="4253" xr:uid="{00000000-0005-0000-0000-0000940A0000}"/>
    <cellStyle name="입력 5" xfId="556" xr:uid="{00000000-0005-0000-0000-0000950A0000}"/>
    <cellStyle name="입력 5 2" xfId="4254" xr:uid="{00000000-0005-0000-0000-0000960A0000}"/>
    <cellStyle name="입력 5 3" xfId="4255" xr:uid="{00000000-0005-0000-0000-0000970A0000}"/>
    <cellStyle name="입력 5 4" xfId="4256" xr:uid="{00000000-0005-0000-0000-0000980A0000}"/>
    <cellStyle name="입력 6" xfId="557" xr:uid="{00000000-0005-0000-0000-0000990A0000}"/>
    <cellStyle name="입력 6 2" xfId="4257" xr:uid="{00000000-0005-0000-0000-00009A0A0000}"/>
    <cellStyle name="입력 6 3" xfId="4258" xr:uid="{00000000-0005-0000-0000-00009B0A0000}"/>
    <cellStyle name="입력 7" xfId="558" xr:uid="{00000000-0005-0000-0000-00009C0A0000}"/>
    <cellStyle name="입력 7 2" xfId="4259" xr:uid="{00000000-0005-0000-0000-00009D0A0000}"/>
    <cellStyle name="입력 7 3" xfId="4260" xr:uid="{00000000-0005-0000-0000-00009E0A0000}"/>
    <cellStyle name="입력 8" xfId="559" xr:uid="{00000000-0005-0000-0000-00009F0A0000}"/>
    <cellStyle name="입력 8 2" xfId="4261" xr:uid="{00000000-0005-0000-0000-0000A00A0000}"/>
    <cellStyle name="입력 8 3" xfId="4262" xr:uid="{00000000-0005-0000-0000-0000A10A0000}"/>
    <cellStyle name="입력 9" xfId="560" xr:uid="{00000000-0005-0000-0000-0000A20A0000}"/>
    <cellStyle name="입력 9 2" xfId="4263" xr:uid="{00000000-0005-0000-0000-0000A30A0000}"/>
    <cellStyle name="입력 9 3" xfId="4264" xr:uid="{00000000-0005-0000-0000-0000A40A0000}"/>
    <cellStyle name="자리수" xfId="561" xr:uid="{00000000-0005-0000-0000-0000A50A0000}"/>
    <cellStyle name="자리수 - 유형1" xfId="4265" xr:uid="{00000000-0005-0000-0000-0000A60A0000}"/>
    <cellStyle name="자리수 2" xfId="4266" xr:uid="{00000000-0005-0000-0000-0000A70A0000}"/>
    <cellStyle name="자리수_견적서_10 07 14_레드코사인" xfId="4267" xr:uid="{00000000-0005-0000-0000-0000A80A0000}"/>
    <cellStyle name="자리수0" xfId="562" xr:uid="{00000000-0005-0000-0000-0000A90A0000}"/>
    <cellStyle name="적용보통" xfId="4268" xr:uid="{00000000-0005-0000-0000-0000AA0A0000}"/>
    <cellStyle name="적용어려움" xfId="4269" xr:uid="{00000000-0005-0000-0000-0000AB0A0000}"/>
    <cellStyle name="적용용이" xfId="4270" xr:uid="{00000000-0005-0000-0000-0000AC0A0000}"/>
    <cellStyle name="제목 1 10" xfId="563" xr:uid="{00000000-0005-0000-0000-0000AD0A0000}"/>
    <cellStyle name="제목 1 10 2" xfId="4271" xr:uid="{00000000-0005-0000-0000-0000AE0A0000}"/>
    <cellStyle name="제목 1 10 3" xfId="4272" xr:uid="{00000000-0005-0000-0000-0000AF0A0000}"/>
    <cellStyle name="제목 1 11" xfId="564" xr:uid="{00000000-0005-0000-0000-0000B00A0000}"/>
    <cellStyle name="제목 1 12" xfId="565" xr:uid="{00000000-0005-0000-0000-0000B10A0000}"/>
    <cellStyle name="제목 1 13" xfId="566" xr:uid="{00000000-0005-0000-0000-0000B20A0000}"/>
    <cellStyle name="제목 1 14" xfId="567" xr:uid="{00000000-0005-0000-0000-0000B30A0000}"/>
    <cellStyle name="제목 1 15" xfId="568" xr:uid="{00000000-0005-0000-0000-0000B40A0000}"/>
    <cellStyle name="제목 1 16" xfId="569" xr:uid="{00000000-0005-0000-0000-0000B50A0000}"/>
    <cellStyle name="제목 1 2" xfId="570" xr:uid="{00000000-0005-0000-0000-0000B60A0000}"/>
    <cellStyle name="제목 1 2 2" xfId="4273" xr:uid="{00000000-0005-0000-0000-0000B70A0000}"/>
    <cellStyle name="제목 1 2 3" xfId="4274" xr:uid="{00000000-0005-0000-0000-0000B80A0000}"/>
    <cellStyle name="제목 1 3" xfId="571" xr:uid="{00000000-0005-0000-0000-0000B90A0000}"/>
    <cellStyle name="제목 1 3 2" xfId="4275" xr:uid="{00000000-0005-0000-0000-0000BA0A0000}"/>
    <cellStyle name="제목 1 3 3" xfId="4276" xr:uid="{00000000-0005-0000-0000-0000BB0A0000}"/>
    <cellStyle name="제목 1 4" xfId="572" xr:uid="{00000000-0005-0000-0000-0000BC0A0000}"/>
    <cellStyle name="제목 1 4 2" xfId="4277" xr:uid="{00000000-0005-0000-0000-0000BD0A0000}"/>
    <cellStyle name="제목 1 4 3" xfId="4278" xr:uid="{00000000-0005-0000-0000-0000BE0A0000}"/>
    <cellStyle name="제목 1 5" xfId="573" xr:uid="{00000000-0005-0000-0000-0000BF0A0000}"/>
    <cellStyle name="제목 1 5 2" xfId="4279" xr:uid="{00000000-0005-0000-0000-0000C00A0000}"/>
    <cellStyle name="제목 1 5 3" xfId="4280" xr:uid="{00000000-0005-0000-0000-0000C10A0000}"/>
    <cellStyle name="제목 1 5 4" xfId="4281" xr:uid="{00000000-0005-0000-0000-0000C20A0000}"/>
    <cellStyle name="제목 1 6" xfId="574" xr:uid="{00000000-0005-0000-0000-0000C30A0000}"/>
    <cellStyle name="제목 1 6 2" xfId="4282" xr:uid="{00000000-0005-0000-0000-0000C40A0000}"/>
    <cellStyle name="제목 1 6 3" xfId="4283" xr:uid="{00000000-0005-0000-0000-0000C50A0000}"/>
    <cellStyle name="제목 1 7" xfId="575" xr:uid="{00000000-0005-0000-0000-0000C60A0000}"/>
    <cellStyle name="제목 1 7 2" xfId="4284" xr:uid="{00000000-0005-0000-0000-0000C70A0000}"/>
    <cellStyle name="제목 1 7 3" xfId="4285" xr:uid="{00000000-0005-0000-0000-0000C80A0000}"/>
    <cellStyle name="제목 1 8" xfId="576" xr:uid="{00000000-0005-0000-0000-0000C90A0000}"/>
    <cellStyle name="제목 1 8 2" xfId="4286" xr:uid="{00000000-0005-0000-0000-0000CA0A0000}"/>
    <cellStyle name="제목 1 8 3" xfId="4287" xr:uid="{00000000-0005-0000-0000-0000CB0A0000}"/>
    <cellStyle name="제목 1 9" xfId="577" xr:uid="{00000000-0005-0000-0000-0000CC0A0000}"/>
    <cellStyle name="제목 1 9 2" xfId="4288" xr:uid="{00000000-0005-0000-0000-0000CD0A0000}"/>
    <cellStyle name="제목 1 9 3" xfId="4289" xr:uid="{00000000-0005-0000-0000-0000CE0A0000}"/>
    <cellStyle name="제목 1(左)" xfId="4290" xr:uid="{00000000-0005-0000-0000-0000CF0A0000}"/>
    <cellStyle name="제목 1(中)" xfId="4291" xr:uid="{00000000-0005-0000-0000-0000D00A0000}"/>
    <cellStyle name="제목 10" xfId="578" xr:uid="{00000000-0005-0000-0000-0000D10A0000}"/>
    <cellStyle name="제목 10 2" xfId="4292" xr:uid="{00000000-0005-0000-0000-0000D20A0000}"/>
    <cellStyle name="제목 10 3" xfId="4293" xr:uid="{00000000-0005-0000-0000-0000D30A0000}"/>
    <cellStyle name="제목 100" xfId="4294" xr:uid="{00000000-0005-0000-0000-0000D40A0000}"/>
    <cellStyle name="제목 101" xfId="4295" xr:uid="{00000000-0005-0000-0000-0000D50A0000}"/>
    <cellStyle name="제목 102" xfId="4296" xr:uid="{00000000-0005-0000-0000-0000D60A0000}"/>
    <cellStyle name="제목 103" xfId="4297" xr:uid="{00000000-0005-0000-0000-0000D70A0000}"/>
    <cellStyle name="제목 104" xfId="4298" xr:uid="{00000000-0005-0000-0000-0000D80A0000}"/>
    <cellStyle name="제목 105" xfId="4299" xr:uid="{00000000-0005-0000-0000-0000D90A0000}"/>
    <cellStyle name="제목 106" xfId="4300" xr:uid="{00000000-0005-0000-0000-0000DA0A0000}"/>
    <cellStyle name="제목 107" xfId="4301" xr:uid="{00000000-0005-0000-0000-0000DB0A0000}"/>
    <cellStyle name="제목 108" xfId="4302" xr:uid="{00000000-0005-0000-0000-0000DC0A0000}"/>
    <cellStyle name="제목 109" xfId="4303" xr:uid="{00000000-0005-0000-0000-0000DD0A0000}"/>
    <cellStyle name="제목 11" xfId="579" xr:uid="{00000000-0005-0000-0000-0000DE0A0000}"/>
    <cellStyle name="제목 11 2" xfId="4304" xr:uid="{00000000-0005-0000-0000-0000DF0A0000}"/>
    <cellStyle name="제목 11 3" xfId="4305" xr:uid="{00000000-0005-0000-0000-0000E00A0000}"/>
    <cellStyle name="제목 110" xfId="4306" xr:uid="{00000000-0005-0000-0000-0000E10A0000}"/>
    <cellStyle name="제목 111" xfId="4307" xr:uid="{00000000-0005-0000-0000-0000E20A0000}"/>
    <cellStyle name="제목 112" xfId="4308" xr:uid="{00000000-0005-0000-0000-0000E30A0000}"/>
    <cellStyle name="제목 113" xfId="4309" xr:uid="{00000000-0005-0000-0000-0000E40A0000}"/>
    <cellStyle name="제목 114" xfId="4310" xr:uid="{00000000-0005-0000-0000-0000E50A0000}"/>
    <cellStyle name="제목 115" xfId="4311" xr:uid="{00000000-0005-0000-0000-0000E60A0000}"/>
    <cellStyle name="제목 116" xfId="4312" xr:uid="{00000000-0005-0000-0000-0000E70A0000}"/>
    <cellStyle name="제목 117" xfId="4313" xr:uid="{00000000-0005-0000-0000-0000E80A0000}"/>
    <cellStyle name="제목 118" xfId="4314" xr:uid="{00000000-0005-0000-0000-0000E90A0000}"/>
    <cellStyle name="제목 119" xfId="4315" xr:uid="{00000000-0005-0000-0000-0000EA0A0000}"/>
    <cellStyle name="제목 12" xfId="580" xr:uid="{00000000-0005-0000-0000-0000EB0A0000}"/>
    <cellStyle name="제목 12 2" xfId="4316" xr:uid="{00000000-0005-0000-0000-0000EC0A0000}"/>
    <cellStyle name="제목 12 3" xfId="4317" xr:uid="{00000000-0005-0000-0000-0000ED0A0000}"/>
    <cellStyle name="제목 120" xfId="4318" xr:uid="{00000000-0005-0000-0000-0000EE0A0000}"/>
    <cellStyle name="제목 121" xfId="4319" xr:uid="{00000000-0005-0000-0000-0000EF0A0000}"/>
    <cellStyle name="제목 122" xfId="4320" xr:uid="{00000000-0005-0000-0000-0000F00A0000}"/>
    <cellStyle name="제목 123" xfId="4321" xr:uid="{00000000-0005-0000-0000-0000F10A0000}"/>
    <cellStyle name="제목 124" xfId="4322" xr:uid="{00000000-0005-0000-0000-0000F20A0000}"/>
    <cellStyle name="제목 125" xfId="4323" xr:uid="{00000000-0005-0000-0000-0000F30A0000}"/>
    <cellStyle name="제목 126" xfId="4324" xr:uid="{00000000-0005-0000-0000-0000F40A0000}"/>
    <cellStyle name="제목 127" xfId="4325" xr:uid="{00000000-0005-0000-0000-0000F50A0000}"/>
    <cellStyle name="제목 128" xfId="4326" xr:uid="{00000000-0005-0000-0000-0000F60A0000}"/>
    <cellStyle name="제목 129" xfId="4327" xr:uid="{00000000-0005-0000-0000-0000F70A0000}"/>
    <cellStyle name="제목 13" xfId="581" xr:uid="{00000000-0005-0000-0000-0000F80A0000}"/>
    <cellStyle name="제목 13 2" xfId="4328" xr:uid="{00000000-0005-0000-0000-0000F90A0000}"/>
    <cellStyle name="제목 13 3" xfId="4329" xr:uid="{00000000-0005-0000-0000-0000FA0A0000}"/>
    <cellStyle name="제목 130" xfId="4330" xr:uid="{00000000-0005-0000-0000-0000FB0A0000}"/>
    <cellStyle name="제목 131" xfId="4331" xr:uid="{00000000-0005-0000-0000-0000FC0A0000}"/>
    <cellStyle name="제목 132" xfId="4332" xr:uid="{00000000-0005-0000-0000-0000FD0A0000}"/>
    <cellStyle name="제목 133" xfId="4333" xr:uid="{00000000-0005-0000-0000-0000FE0A0000}"/>
    <cellStyle name="제목 134" xfId="4334" xr:uid="{00000000-0005-0000-0000-0000FF0A0000}"/>
    <cellStyle name="제목 135" xfId="4335" xr:uid="{00000000-0005-0000-0000-0000000B0000}"/>
    <cellStyle name="제목 136" xfId="4336" xr:uid="{00000000-0005-0000-0000-0000010B0000}"/>
    <cellStyle name="제목 137" xfId="4337" xr:uid="{00000000-0005-0000-0000-0000020B0000}"/>
    <cellStyle name="제목 138" xfId="4338" xr:uid="{00000000-0005-0000-0000-0000030B0000}"/>
    <cellStyle name="제목 139" xfId="4339" xr:uid="{00000000-0005-0000-0000-0000040B0000}"/>
    <cellStyle name="제목 14" xfId="582" xr:uid="{00000000-0005-0000-0000-0000050B0000}"/>
    <cellStyle name="제목 140" xfId="4340" xr:uid="{00000000-0005-0000-0000-0000060B0000}"/>
    <cellStyle name="제목 141" xfId="4341" xr:uid="{00000000-0005-0000-0000-0000070B0000}"/>
    <cellStyle name="제목 142" xfId="4342" xr:uid="{00000000-0005-0000-0000-0000080B0000}"/>
    <cellStyle name="제목 143" xfId="4343" xr:uid="{00000000-0005-0000-0000-0000090B0000}"/>
    <cellStyle name="제목 144" xfId="4344" xr:uid="{00000000-0005-0000-0000-00000A0B0000}"/>
    <cellStyle name="제목 145" xfId="4345" xr:uid="{00000000-0005-0000-0000-00000B0B0000}"/>
    <cellStyle name="제목 146" xfId="4346" xr:uid="{00000000-0005-0000-0000-00000C0B0000}"/>
    <cellStyle name="제목 147" xfId="4347" xr:uid="{00000000-0005-0000-0000-00000D0B0000}"/>
    <cellStyle name="제목 148" xfId="4348" xr:uid="{00000000-0005-0000-0000-00000E0B0000}"/>
    <cellStyle name="제목 149" xfId="4349" xr:uid="{00000000-0005-0000-0000-00000F0B0000}"/>
    <cellStyle name="제목 15" xfId="583" xr:uid="{00000000-0005-0000-0000-0000100B0000}"/>
    <cellStyle name="제목 150" xfId="4350" xr:uid="{00000000-0005-0000-0000-0000110B0000}"/>
    <cellStyle name="제목 151" xfId="4351" xr:uid="{00000000-0005-0000-0000-0000120B0000}"/>
    <cellStyle name="제목 152" xfId="4352" xr:uid="{00000000-0005-0000-0000-0000130B0000}"/>
    <cellStyle name="제목 153" xfId="4353" xr:uid="{00000000-0005-0000-0000-0000140B0000}"/>
    <cellStyle name="제목 154" xfId="4354" xr:uid="{00000000-0005-0000-0000-0000150B0000}"/>
    <cellStyle name="제목 155" xfId="4355" xr:uid="{00000000-0005-0000-0000-0000160B0000}"/>
    <cellStyle name="제목 156" xfId="4356" xr:uid="{00000000-0005-0000-0000-0000170B0000}"/>
    <cellStyle name="제목 157" xfId="4357" xr:uid="{00000000-0005-0000-0000-0000180B0000}"/>
    <cellStyle name="제목 158" xfId="4358" xr:uid="{00000000-0005-0000-0000-0000190B0000}"/>
    <cellStyle name="제목 159" xfId="4359" xr:uid="{00000000-0005-0000-0000-00001A0B0000}"/>
    <cellStyle name="제목 16" xfId="584" xr:uid="{00000000-0005-0000-0000-00001B0B0000}"/>
    <cellStyle name="제목 160" xfId="4360" xr:uid="{00000000-0005-0000-0000-00001C0B0000}"/>
    <cellStyle name="제목 161" xfId="4361" xr:uid="{00000000-0005-0000-0000-00001D0B0000}"/>
    <cellStyle name="제목 162" xfId="4362" xr:uid="{00000000-0005-0000-0000-00001E0B0000}"/>
    <cellStyle name="제목 163" xfId="4363" xr:uid="{00000000-0005-0000-0000-00001F0B0000}"/>
    <cellStyle name="제목 164" xfId="4364" xr:uid="{00000000-0005-0000-0000-0000200B0000}"/>
    <cellStyle name="제목 165" xfId="4365" xr:uid="{00000000-0005-0000-0000-0000210B0000}"/>
    <cellStyle name="제목 166" xfId="4366" xr:uid="{00000000-0005-0000-0000-0000220B0000}"/>
    <cellStyle name="제목 167" xfId="4367" xr:uid="{00000000-0005-0000-0000-0000230B0000}"/>
    <cellStyle name="제목 168" xfId="4368" xr:uid="{00000000-0005-0000-0000-0000240B0000}"/>
    <cellStyle name="제목 169" xfId="4369" xr:uid="{00000000-0005-0000-0000-0000250B0000}"/>
    <cellStyle name="제목 17" xfId="585" xr:uid="{00000000-0005-0000-0000-0000260B0000}"/>
    <cellStyle name="제목 170" xfId="4370" xr:uid="{00000000-0005-0000-0000-0000270B0000}"/>
    <cellStyle name="제목 171" xfId="4371" xr:uid="{00000000-0005-0000-0000-0000280B0000}"/>
    <cellStyle name="제목 172" xfId="4372" xr:uid="{00000000-0005-0000-0000-0000290B0000}"/>
    <cellStyle name="제목 173" xfId="4373" xr:uid="{00000000-0005-0000-0000-00002A0B0000}"/>
    <cellStyle name="제목 174" xfId="4374" xr:uid="{00000000-0005-0000-0000-00002B0B0000}"/>
    <cellStyle name="제목 175" xfId="4375" xr:uid="{00000000-0005-0000-0000-00002C0B0000}"/>
    <cellStyle name="제목 176" xfId="4376" xr:uid="{00000000-0005-0000-0000-00002D0B0000}"/>
    <cellStyle name="제목 177" xfId="4377" xr:uid="{00000000-0005-0000-0000-00002E0B0000}"/>
    <cellStyle name="제목 178" xfId="4378" xr:uid="{00000000-0005-0000-0000-00002F0B0000}"/>
    <cellStyle name="제목 179" xfId="4379" xr:uid="{00000000-0005-0000-0000-0000300B0000}"/>
    <cellStyle name="제목 18" xfId="586" xr:uid="{00000000-0005-0000-0000-0000310B0000}"/>
    <cellStyle name="제목 180" xfId="4380" xr:uid="{00000000-0005-0000-0000-0000320B0000}"/>
    <cellStyle name="제목 181" xfId="4381" xr:uid="{00000000-0005-0000-0000-0000330B0000}"/>
    <cellStyle name="제목 182" xfId="4382" xr:uid="{00000000-0005-0000-0000-0000340B0000}"/>
    <cellStyle name="제목 183" xfId="4383" xr:uid="{00000000-0005-0000-0000-0000350B0000}"/>
    <cellStyle name="제목 184" xfId="4384" xr:uid="{00000000-0005-0000-0000-0000360B0000}"/>
    <cellStyle name="제목 185" xfId="4385" xr:uid="{00000000-0005-0000-0000-0000370B0000}"/>
    <cellStyle name="제목 186" xfId="4386" xr:uid="{00000000-0005-0000-0000-0000380B0000}"/>
    <cellStyle name="제목 187" xfId="4387" xr:uid="{00000000-0005-0000-0000-0000390B0000}"/>
    <cellStyle name="제목 188" xfId="4388" xr:uid="{00000000-0005-0000-0000-00003A0B0000}"/>
    <cellStyle name="제목 189" xfId="4389" xr:uid="{00000000-0005-0000-0000-00003B0B0000}"/>
    <cellStyle name="제목 19" xfId="587" xr:uid="{00000000-0005-0000-0000-00003C0B0000}"/>
    <cellStyle name="제목 190" xfId="4390" xr:uid="{00000000-0005-0000-0000-00003D0B0000}"/>
    <cellStyle name="제목 191" xfId="4391" xr:uid="{00000000-0005-0000-0000-00003E0B0000}"/>
    <cellStyle name="제목 192" xfId="4392" xr:uid="{00000000-0005-0000-0000-00003F0B0000}"/>
    <cellStyle name="제목 193" xfId="4393" xr:uid="{00000000-0005-0000-0000-0000400B0000}"/>
    <cellStyle name="제목 194" xfId="4394" xr:uid="{00000000-0005-0000-0000-0000410B0000}"/>
    <cellStyle name="제목 195" xfId="4395" xr:uid="{00000000-0005-0000-0000-0000420B0000}"/>
    <cellStyle name="제목 196" xfId="4396" xr:uid="{00000000-0005-0000-0000-0000430B0000}"/>
    <cellStyle name="제목 197" xfId="4397" xr:uid="{00000000-0005-0000-0000-0000440B0000}"/>
    <cellStyle name="제목 198" xfId="4398" xr:uid="{00000000-0005-0000-0000-0000450B0000}"/>
    <cellStyle name="제목 199" xfId="4399" xr:uid="{00000000-0005-0000-0000-0000460B0000}"/>
    <cellStyle name="제목 2 10" xfId="588" xr:uid="{00000000-0005-0000-0000-0000470B0000}"/>
    <cellStyle name="제목 2 10 2" xfId="4400" xr:uid="{00000000-0005-0000-0000-0000480B0000}"/>
    <cellStyle name="제목 2 10 3" xfId="4401" xr:uid="{00000000-0005-0000-0000-0000490B0000}"/>
    <cellStyle name="제목 2 11" xfId="589" xr:uid="{00000000-0005-0000-0000-00004A0B0000}"/>
    <cellStyle name="제목 2 12" xfId="590" xr:uid="{00000000-0005-0000-0000-00004B0B0000}"/>
    <cellStyle name="제목 2 13" xfId="591" xr:uid="{00000000-0005-0000-0000-00004C0B0000}"/>
    <cellStyle name="제목 2 14" xfId="592" xr:uid="{00000000-0005-0000-0000-00004D0B0000}"/>
    <cellStyle name="제목 2 15" xfId="593" xr:uid="{00000000-0005-0000-0000-00004E0B0000}"/>
    <cellStyle name="제목 2 16" xfId="594" xr:uid="{00000000-0005-0000-0000-00004F0B0000}"/>
    <cellStyle name="제목 2 2" xfId="595" xr:uid="{00000000-0005-0000-0000-0000500B0000}"/>
    <cellStyle name="제목 2 2 2" xfId="4402" xr:uid="{00000000-0005-0000-0000-0000510B0000}"/>
    <cellStyle name="제목 2 2 3" xfId="4403" xr:uid="{00000000-0005-0000-0000-0000520B0000}"/>
    <cellStyle name="제목 2 3" xfId="596" xr:uid="{00000000-0005-0000-0000-0000530B0000}"/>
    <cellStyle name="제목 2 3 2" xfId="4404" xr:uid="{00000000-0005-0000-0000-0000540B0000}"/>
    <cellStyle name="제목 2 3 3" xfId="4405" xr:uid="{00000000-0005-0000-0000-0000550B0000}"/>
    <cellStyle name="제목 2 4" xfId="597" xr:uid="{00000000-0005-0000-0000-0000560B0000}"/>
    <cellStyle name="제목 2 4 2" xfId="4406" xr:uid="{00000000-0005-0000-0000-0000570B0000}"/>
    <cellStyle name="제목 2 4 3" xfId="4407" xr:uid="{00000000-0005-0000-0000-0000580B0000}"/>
    <cellStyle name="제목 2 5" xfId="598" xr:uid="{00000000-0005-0000-0000-0000590B0000}"/>
    <cellStyle name="제목 2 5 2" xfId="4408" xr:uid="{00000000-0005-0000-0000-00005A0B0000}"/>
    <cellStyle name="제목 2 5 3" xfId="4409" xr:uid="{00000000-0005-0000-0000-00005B0B0000}"/>
    <cellStyle name="제목 2 5 4" xfId="4410" xr:uid="{00000000-0005-0000-0000-00005C0B0000}"/>
    <cellStyle name="제목 2 6" xfId="599" xr:uid="{00000000-0005-0000-0000-00005D0B0000}"/>
    <cellStyle name="제목 2 6 2" xfId="4411" xr:uid="{00000000-0005-0000-0000-00005E0B0000}"/>
    <cellStyle name="제목 2 6 3" xfId="4412" xr:uid="{00000000-0005-0000-0000-00005F0B0000}"/>
    <cellStyle name="제목 2 7" xfId="600" xr:uid="{00000000-0005-0000-0000-0000600B0000}"/>
    <cellStyle name="제목 2 7 2" xfId="4413" xr:uid="{00000000-0005-0000-0000-0000610B0000}"/>
    <cellStyle name="제목 2 7 3" xfId="4414" xr:uid="{00000000-0005-0000-0000-0000620B0000}"/>
    <cellStyle name="제목 2 8" xfId="601" xr:uid="{00000000-0005-0000-0000-0000630B0000}"/>
    <cellStyle name="제목 2 8 2" xfId="4415" xr:uid="{00000000-0005-0000-0000-0000640B0000}"/>
    <cellStyle name="제목 2 8 3" xfId="4416" xr:uid="{00000000-0005-0000-0000-0000650B0000}"/>
    <cellStyle name="제목 2 9" xfId="602" xr:uid="{00000000-0005-0000-0000-0000660B0000}"/>
    <cellStyle name="제목 2 9 2" xfId="4417" xr:uid="{00000000-0005-0000-0000-0000670B0000}"/>
    <cellStyle name="제목 2 9 3" xfId="4418" xr:uid="{00000000-0005-0000-0000-0000680B0000}"/>
    <cellStyle name="제목 20" xfId="4419" xr:uid="{00000000-0005-0000-0000-0000690B0000}"/>
    <cellStyle name="제목 200" xfId="4420" xr:uid="{00000000-0005-0000-0000-00006A0B0000}"/>
    <cellStyle name="제목 201" xfId="4421" xr:uid="{00000000-0005-0000-0000-00006B0B0000}"/>
    <cellStyle name="제목 202" xfId="4422" xr:uid="{00000000-0005-0000-0000-00006C0B0000}"/>
    <cellStyle name="제목 203" xfId="4423" xr:uid="{00000000-0005-0000-0000-00006D0B0000}"/>
    <cellStyle name="제목 204" xfId="4424" xr:uid="{00000000-0005-0000-0000-00006E0B0000}"/>
    <cellStyle name="제목 205" xfId="4425" xr:uid="{00000000-0005-0000-0000-00006F0B0000}"/>
    <cellStyle name="제목 206" xfId="4426" xr:uid="{00000000-0005-0000-0000-0000700B0000}"/>
    <cellStyle name="제목 207" xfId="4427" xr:uid="{00000000-0005-0000-0000-0000710B0000}"/>
    <cellStyle name="제목 208" xfId="4428" xr:uid="{00000000-0005-0000-0000-0000720B0000}"/>
    <cellStyle name="제목 209" xfId="4429" xr:uid="{00000000-0005-0000-0000-0000730B0000}"/>
    <cellStyle name="제목 21" xfId="4430" xr:uid="{00000000-0005-0000-0000-0000740B0000}"/>
    <cellStyle name="제목 210" xfId="4431" xr:uid="{00000000-0005-0000-0000-0000750B0000}"/>
    <cellStyle name="제목 211" xfId="4432" xr:uid="{00000000-0005-0000-0000-0000760B0000}"/>
    <cellStyle name="제목 212" xfId="4433" xr:uid="{00000000-0005-0000-0000-0000770B0000}"/>
    <cellStyle name="제목 213" xfId="4434" xr:uid="{00000000-0005-0000-0000-0000780B0000}"/>
    <cellStyle name="제목 214" xfId="4435" xr:uid="{00000000-0005-0000-0000-0000790B0000}"/>
    <cellStyle name="제목 215" xfId="4436" xr:uid="{00000000-0005-0000-0000-00007A0B0000}"/>
    <cellStyle name="제목 216" xfId="4437" xr:uid="{00000000-0005-0000-0000-00007B0B0000}"/>
    <cellStyle name="제목 217" xfId="4438" xr:uid="{00000000-0005-0000-0000-00007C0B0000}"/>
    <cellStyle name="제목 218" xfId="4439" xr:uid="{00000000-0005-0000-0000-00007D0B0000}"/>
    <cellStyle name="제목 219" xfId="4440" xr:uid="{00000000-0005-0000-0000-00007E0B0000}"/>
    <cellStyle name="제목 22" xfId="4441" xr:uid="{00000000-0005-0000-0000-00007F0B0000}"/>
    <cellStyle name="제목 220" xfId="4442" xr:uid="{00000000-0005-0000-0000-0000800B0000}"/>
    <cellStyle name="제목 221" xfId="4443" xr:uid="{00000000-0005-0000-0000-0000810B0000}"/>
    <cellStyle name="제목 222" xfId="4444" xr:uid="{00000000-0005-0000-0000-0000820B0000}"/>
    <cellStyle name="제목 223" xfId="4445" xr:uid="{00000000-0005-0000-0000-0000830B0000}"/>
    <cellStyle name="제목 224" xfId="4446" xr:uid="{00000000-0005-0000-0000-0000840B0000}"/>
    <cellStyle name="제목 225" xfId="4447" xr:uid="{00000000-0005-0000-0000-0000850B0000}"/>
    <cellStyle name="제목 226" xfId="4448" xr:uid="{00000000-0005-0000-0000-0000860B0000}"/>
    <cellStyle name="제목 227" xfId="4449" xr:uid="{00000000-0005-0000-0000-0000870B0000}"/>
    <cellStyle name="제목 228" xfId="4450" xr:uid="{00000000-0005-0000-0000-0000880B0000}"/>
    <cellStyle name="제목 229" xfId="4451" xr:uid="{00000000-0005-0000-0000-0000890B0000}"/>
    <cellStyle name="제목 23" xfId="4452" xr:uid="{00000000-0005-0000-0000-00008A0B0000}"/>
    <cellStyle name="제목 230" xfId="4453" xr:uid="{00000000-0005-0000-0000-00008B0B0000}"/>
    <cellStyle name="제목 231" xfId="4454" xr:uid="{00000000-0005-0000-0000-00008C0B0000}"/>
    <cellStyle name="제목 232" xfId="4455" xr:uid="{00000000-0005-0000-0000-00008D0B0000}"/>
    <cellStyle name="제목 233" xfId="4456" xr:uid="{00000000-0005-0000-0000-00008E0B0000}"/>
    <cellStyle name="제목 234" xfId="4457" xr:uid="{00000000-0005-0000-0000-00008F0B0000}"/>
    <cellStyle name="제목 235" xfId="4458" xr:uid="{00000000-0005-0000-0000-0000900B0000}"/>
    <cellStyle name="제목 236" xfId="4459" xr:uid="{00000000-0005-0000-0000-0000910B0000}"/>
    <cellStyle name="제목 237" xfId="4460" xr:uid="{00000000-0005-0000-0000-0000920B0000}"/>
    <cellStyle name="제목 238" xfId="4461" xr:uid="{00000000-0005-0000-0000-0000930B0000}"/>
    <cellStyle name="제목 239" xfId="4462" xr:uid="{00000000-0005-0000-0000-0000940B0000}"/>
    <cellStyle name="제목 24" xfId="4463" xr:uid="{00000000-0005-0000-0000-0000950B0000}"/>
    <cellStyle name="제목 240" xfId="4464" xr:uid="{00000000-0005-0000-0000-0000960B0000}"/>
    <cellStyle name="제목 241" xfId="4465" xr:uid="{00000000-0005-0000-0000-0000970B0000}"/>
    <cellStyle name="제목 242" xfId="4466" xr:uid="{00000000-0005-0000-0000-0000980B0000}"/>
    <cellStyle name="제목 243" xfId="4467" xr:uid="{00000000-0005-0000-0000-0000990B0000}"/>
    <cellStyle name="제목 244" xfId="4468" xr:uid="{00000000-0005-0000-0000-00009A0B0000}"/>
    <cellStyle name="제목 245" xfId="4469" xr:uid="{00000000-0005-0000-0000-00009B0B0000}"/>
    <cellStyle name="제목 246" xfId="4470" xr:uid="{00000000-0005-0000-0000-00009C0B0000}"/>
    <cellStyle name="제목 247" xfId="4471" xr:uid="{00000000-0005-0000-0000-00009D0B0000}"/>
    <cellStyle name="제목 248" xfId="4472" xr:uid="{00000000-0005-0000-0000-00009E0B0000}"/>
    <cellStyle name="제목 249" xfId="4473" xr:uid="{00000000-0005-0000-0000-00009F0B0000}"/>
    <cellStyle name="제목 25" xfId="4474" xr:uid="{00000000-0005-0000-0000-0000A00B0000}"/>
    <cellStyle name="제목 250" xfId="4475" xr:uid="{00000000-0005-0000-0000-0000A10B0000}"/>
    <cellStyle name="제목 251" xfId="4476" xr:uid="{00000000-0005-0000-0000-0000A20B0000}"/>
    <cellStyle name="제목 252" xfId="4477" xr:uid="{00000000-0005-0000-0000-0000A30B0000}"/>
    <cellStyle name="제목 253" xfId="4478" xr:uid="{00000000-0005-0000-0000-0000A40B0000}"/>
    <cellStyle name="제목 254" xfId="4479" xr:uid="{00000000-0005-0000-0000-0000A50B0000}"/>
    <cellStyle name="제목 255" xfId="4480" xr:uid="{00000000-0005-0000-0000-0000A60B0000}"/>
    <cellStyle name="제목 256" xfId="4481" xr:uid="{00000000-0005-0000-0000-0000A70B0000}"/>
    <cellStyle name="제목 257" xfId="4482" xr:uid="{00000000-0005-0000-0000-0000A80B0000}"/>
    <cellStyle name="제목 258" xfId="4483" xr:uid="{00000000-0005-0000-0000-0000A90B0000}"/>
    <cellStyle name="제목 259" xfId="4484" xr:uid="{00000000-0005-0000-0000-0000AA0B0000}"/>
    <cellStyle name="제목 26" xfId="4485" xr:uid="{00000000-0005-0000-0000-0000AB0B0000}"/>
    <cellStyle name="제목 260" xfId="4486" xr:uid="{00000000-0005-0000-0000-0000AC0B0000}"/>
    <cellStyle name="제목 261" xfId="4487" xr:uid="{00000000-0005-0000-0000-0000AD0B0000}"/>
    <cellStyle name="제목 262" xfId="4488" xr:uid="{00000000-0005-0000-0000-0000AE0B0000}"/>
    <cellStyle name="제목 263" xfId="4489" xr:uid="{00000000-0005-0000-0000-0000AF0B0000}"/>
    <cellStyle name="제목 264" xfId="4490" xr:uid="{00000000-0005-0000-0000-0000B00B0000}"/>
    <cellStyle name="제목 265" xfId="4491" xr:uid="{00000000-0005-0000-0000-0000B10B0000}"/>
    <cellStyle name="제목 266" xfId="4492" xr:uid="{00000000-0005-0000-0000-0000B20B0000}"/>
    <cellStyle name="제목 267" xfId="4493" xr:uid="{00000000-0005-0000-0000-0000B30B0000}"/>
    <cellStyle name="제목 268" xfId="4494" xr:uid="{00000000-0005-0000-0000-0000B40B0000}"/>
    <cellStyle name="제목 269" xfId="4495" xr:uid="{00000000-0005-0000-0000-0000B50B0000}"/>
    <cellStyle name="제목 27" xfId="4496" xr:uid="{00000000-0005-0000-0000-0000B60B0000}"/>
    <cellStyle name="제목 270" xfId="4497" xr:uid="{00000000-0005-0000-0000-0000B70B0000}"/>
    <cellStyle name="제목 271" xfId="4498" xr:uid="{00000000-0005-0000-0000-0000B80B0000}"/>
    <cellStyle name="제목 272" xfId="4499" xr:uid="{00000000-0005-0000-0000-0000B90B0000}"/>
    <cellStyle name="제목 273" xfId="4500" xr:uid="{00000000-0005-0000-0000-0000BA0B0000}"/>
    <cellStyle name="제목 274" xfId="4501" xr:uid="{00000000-0005-0000-0000-0000BB0B0000}"/>
    <cellStyle name="제목 275" xfId="4502" xr:uid="{00000000-0005-0000-0000-0000BC0B0000}"/>
    <cellStyle name="제목 276" xfId="4503" xr:uid="{00000000-0005-0000-0000-0000BD0B0000}"/>
    <cellStyle name="제목 277" xfId="4504" xr:uid="{00000000-0005-0000-0000-0000BE0B0000}"/>
    <cellStyle name="제목 278" xfId="4505" xr:uid="{00000000-0005-0000-0000-0000BF0B0000}"/>
    <cellStyle name="제목 279" xfId="4506" xr:uid="{00000000-0005-0000-0000-0000C00B0000}"/>
    <cellStyle name="제목 28" xfId="4507" xr:uid="{00000000-0005-0000-0000-0000C10B0000}"/>
    <cellStyle name="제목 280" xfId="4508" xr:uid="{00000000-0005-0000-0000-0000C20B0000}"/>
    <cellStyle name="제목 281" xfId="4509" xr:uid="{00000000-0005-0000-0000-0000C30B0000}"/>
    <cellStyle name="제목 282" xfId="4510" xr:uid="{00000000-0005-0000-0000-0000C40B0000}"/>
    <cellStyle name="제목 283" xfId="4511" xr:uid="{00000000-0005-0000-0000-0000C50B0000}"/>
    <cellStyle name="제목 284" xfId="4512" xr:uid="{00000000-0005-0000-0000-0000C60B0000}"/>
    <cellStyle name="제목 285" xfId="4513" xr:uid="{00000000-0005-0000-0000-0000C70B0000}"/>
    <cellStyle name="제목 286" xfId="4514" xr:uid="{00000000-0005-0000-0000-0000C80B0000}"/>
    <cellStyle name="제목 287" xfId="4515" xr:uid="{00000000-0005-0000-0000-0000C90B0000}"/>
    <cellStyle name="제목 288" xfId="4516" xr:uid="{00000000-0005-0000-0000-0000CA0B0000}"/>
    <cellStyle name="제목 289" xfId="4517" xr:uid="{00000000-0005-0000-0000-0000CB0B0000}"/>
    <cellStyle name="제목 29" xfId="4518" xr:uid="{00000000-0005-0000-0000-0000CC0B0000}"/>
    <cellStyle name="제목 290" xfId="4519" xr:uid="{00000000-0005-0000-0000-0000CD0B0000}"/>
    <cellStyle name="제목 291" xfId="4520" xr:uid="{00000000-0005-0000-0000-0000CE0B0000}"/>
    <cellStyle name="제목 292" xfId="4521" xr:uid="{00000000-0005-0000-0000-0000CF0B0000}"/>
    <cellStyle name="제목 293" xfId="4522" xr:uid="{00000000-0005-0000-0000-0000D00B0000}"/>
    <cellStyle name="제목 294" xfId="4523" xr:uid="{00000000-0005-0000-0000-0000D10B0000}"/>
    <cellStyle name="제목 295" xfId="4524" xr:uid="{00000000-0005-0000-0000-0000D20B0000}"/>
    <cellStyle name="제목 296" xfId="4525" xr:uid="{00000000-0005-0000-0000-0000D30B0000}"/>
    <cellStyle name="제목 297" xfId="4526" xr:uid="{00000000-0005-0000-0000-0000D40B0000}"/>
    <cellStyle name="제목 298" xfId="4527" xr:uid="{00000000-0005-0000-0000-0000D50B0000}"/>
    <cellStyle name="제목 299" xfId="4528" xr:uid="{00000000-0005-0000-0000-0000D60B0000}"/>
    <cellStyle name="제목 3 10" xfId="603" xr:uid="{00000000-0005-0000-0000-0000D70B0000}"/>
    <cellStyle name="제목 3 10 2" xfId="4529" xr:uid="{00000000-0005-0000-0000-0000D80B0000}"/>
    <cellStyle name="제목 3 10 3" xfId="4530" xr:uid="{00000000-0005-0000-0000-0000D90B0000}"/>
    <cellStyle name="제목 3 11" xfId="604" xr:uid="{00000000-0005-0000-0000-0000DA0B0000}"/>
    <cellStyle name="제목 3 12" xfId="605" xr:uid="{00000000-0005-0000-0000-0000DB0B0000}"/>
    <cellStyle name="제목 3 13" xfId="606" xr:uid="{00000000-0005-0000-0000-0000DC0B0000}"/>
    <cellStyle name="제목 3 14" xfId="607" xr:uid="{00000000-0005-0000-0000-0000DD0B0000}"/>
    <cellStyle name="제목 3 15" xfId="608" xr:uid="{00000000-0005-0000-0000-0000DE0B0000}"/>
    <cellStyle name="제목 3 16" xfId="609" xr:uid="{00000000-0005-0000-0000-0000DF0B0000}"/>
    <cellStyle name="제목 3 2" xfId="610" xr:uid="{00000000-0005-0000-0000-0000E00B0000}"/>
    <cellStyle name="제목 3 2 2" xfId="4531" xr:uid="{00000000-0005-0000-0000-0000E10B0000}"/>
    <cellStyle name="제목 3 2 3" xfId="4532" xr:uid="{00000000-0005-0000-0000-0000E20B0000}"/>
    <cellStyle name="제목 3 3" xfId="611" xr:uid="{00000000-0005-0000-0000-0000E30B0000}"/>
    <cellStyle name="제목 3 3 2" xfId="4533" xr:uid="{00000000-0005-0000-0000-0000E40B0000}"/>
    <cellStyle name="제목 3 3 3" xfId="4534" xr:uid="{00000000-0005-0000-0000-0000E50B0000}"/>
    <cellStyle name="제목 3 4" xfId="612" xr:uid="{00000000-0005-0000-0000-0000E60B0000}"/>
    <cellStyle name="제목 3 4 2" xfId="4535" xr:uid="{00000000-0005-0000-0000-0000E70B0000}"/>
    <cellStyle name="제목 3 4 3" xfId="4536" xr:uid="{00000000-0005-0000-0000-0000E80B0000}"/>
    <cellStyle name="제목 3 5" xfId="613" xr:uid="{00000000-0005-0000-0000-0000E90B0000}"/>
    <cellStyle name="제목 3 5 2" xfId="4537" xr:uid="{00000000-0005-0000-0000-0000EA0B0000}"/>
    <cellStyle name="제목 3 5 3" xfId="4538" xr:uid="{00000000-0005-0000-0000-0000EB0B0000}"/>
    <cellStyle name="제목 3 5 4" xfId="4539" xr:uid="{00000000-0005-0000-0000-0000EC0B0000}"/>
    <cellStyle name="제목 3 6" xfId="614" xr:uid="{00000000-0005-0000-0000-0000ED0B0000}"/>
    <cellStyle name="제목 3 6 2" xfId="4540" xr:uid="{00000000-0005-0000-0000-0000EE0B0000}"/>
    <cellStyle name="제목 3 6 3" xfId="4541" xr:uid="{00000000-0005-0000-0000-0000EF0B0000}"/>
    <cellStyle name="제목 3 7" xfId="615" xr:uid="{00000000-0005-0000-0000-0000F00B0000}"/>
    <cellStyle name="제목 3 7 2" xfId="4542" xr:uid="{00000000-0005-0000-0000-0000F10B0000}"/>
    <cellStyle name="제목 3 7 3" xfId="4543" xr:uid="{00000000-0005-0000-0000-0000F20B0000}"/>
    <cellStyle name="제목 3 8" xfId="616" xr:uid="{00000000-0005-0000-0000-0000F30B0000}"/>
    <cellStyle name="제목 3 8 2" xfId="4544" xr:uid="{00000000-0005-0000-0000-0000F40B0000}"/>
    <cellStyle name="제목 3 8 3" xfId="4545" xr:uid="{00000000-0005-0000-0000-0000F50B0000}"/>
    <cellStyle name="제목 3 9" xfId="617" xr:uid="{00000000-0005-0000-0000-0000F60B0000}"/>
    <cellStyle name="제목 3 9 2" xfId="4546" xr:uid="{00000000-0005-0000-0000-0000F70B0000}"/>
    <cellStyle name="제목 3 9 3" xfId="4547" xr:uid="{00000000-0005-0000-0000-0000F80B0000}"/>
    <cellStyle name="제목 30" xfId="4548" xr:uid="{00000000-0005-0000-0000-0000F90B0000}"/>
    <cellStyle name="제목 300" xfId="4549" xr:uid="{00000000-0005-0000-0000-0000FA0B0000}"/>
    <cellStyle name="제목 301" xfId="4550" xr:uid="{00000000-0005-0000-0000-0000FB0B0000}"/>
    <cellStyle name="제목 302" xfId="4551" xr:uid="{00000000-0005-0000-0000-0000FC0B0000}"/>
    <cellStyle name="제목 303" xfId="4552" xr:uid="{00000000-0005-0000-0000-0000FD0B0000}"/>
    <cellStyle name="제목 304" xfId="4553" xr:uid="{00000000-0005-0000-0000-0000FE0B0000}"/>
    <cellStyle name="제목 305" xfId="4554" xr:uid="{00000000-0005-0000-0000-0000FF0B0000}"/>
    <cellStyle name="제목 306" xfId="4555" xr:uid="{00000000-0005-0000-0000-0000000C0000}"/>
    <cellStyle name="제목 307" xfId="4556" xr:uid="{00000000-0005-0000-0000-0000010C0000}"/>
    <cellStyle name="제목 308" xfId="4557" xr:uid="{00000000-0005-0000-0000-0000020C0000}"/>
    <cellStyle name="제목 309" xfId="4558" xr:uid="{00000000-0005-0000-0000-0000030C0000}"/>
    <cellStyle name="제목 31" xfId="4559" xr:uid="{00000000-0005-0000-0000-0000040C0000}"/>
    <cellStyle name="제목 310" xfId="4560" xr:uid="{00000000-0005-0000-0000-0000050C0000}"/>
    <cellStyle name="제목 311" xfId="4561" xr:uid="{00000000-0005-0000-0000-0000060C0000}"/>
    <cellStyle name="제목 312" xfId="4562" xr:uid="{00000000-0005-0000-0000-0000070C0000}"/>
    <cellStyle name="제목 313" xfId="4563" xr:uid="{00000000-0005-0000-0000-0000080C0000}"/>
    <cellStyle name="제목 314" xfId="4564" xr:uid="{00000000-0005-0000-0000-0000090C0000}"/>
    <cellStyle name="제목 315" xfId="4565" xr:uid="{00000000-0005-0000-0000-00000A0C0000}"/>
    <cellStyle name="제목 316" xfId="4566" xr:uid="{00000000-0005-0000-0000-00000B0C0000}"/>
    <cellStyle name="제목 317" xfId="4567" xr:uid="{00000000-0005-0000-0000-00000C0C0000}"/>
    <cellStyle name="제목 318" xfId="4568" xr:uid="{00000000-0005-0000-0000-00000D0C0000}"/>
    <cellStyle name="제목 319" xfId="4569" xr:uid="{00000000-0005-0000-0000-00000E0C0000}"/>
    <cellStyle name="제목 32" xfId="4570" xr:uid="{00000000-0005-0000-0000-00000F0C0000}"/>
    <cellStyle name="제목 320" xfId="4571" xr:uid="{00000000-0005-0000-0000-0000100C0000}"/>
    <cellStyle name="제목 321" xfId="4572" xr:uid="{00000000-0005-0000-0000-0000110C0000}"/>
    <cellStyle name="제목 322" xfId="4573" xr:uid="{00000000-0005-0000-0000-0000120C0000}"/>
    <cellStyle name="제목 323" xfId="4574" xr:uid="{00000000-0005-0000-0000-0000130C0000}"/>
    <cellStyle name="제목 324" xfId="4575" xr:uid="{00000000-0005-0000-0000-0000140C0000}"/>
    <cellStyle name="제목 325" xfId="4576" xr:uid="{00000000-0005-0000-0000-0000150C0000}"/>
    <cellStyle name="제목 326" xfId="4577" xr:uid="{00000000-0005-0000-0000-0000160C0000}"/>
    <cellStyle name="제목 327" xfId="4578" xr:uid="{00000000-0005-0000-0000-0000170C0000}"/>
    <cellStyle name="제목 328" xfId="4579" xr:uid="{00000000-0005-0000-0000-0000180C0000}"/>
    <cellStyle name="제목 329" xfId="4580" xr:uid="{00000000-0005-0000-0000-0000190C0000}"/>
    <cellStyle name="제목 33" xfId="4581" xr:uid="{00000000-0005-0000-0000-00001A0C0000}"/>
    <cellStyle name="제목 330" xfId="4582" xr:uid="{00000000-0005-0000-0000-00001B0C0000}"/>
    <cellStyle name="제목 331" xfId="4583" xr:uid="{00000000-0005-0000-0000-00001C0C0000}"/>
    <cellStyle name="제목 332" xfId="4584" xr:uid="{00000000-0005-0000-0000-00001D0C0000}"/>
    <cellStyle name="제목 333" xfId="4585" xr:uid="{00000000-0005-0000-0000-00001E0C0000}"/>
    <cellStyle name="제목 334" xfId="4586" xr:uid="{00000000-0005-0000-0000-00001F0C0000}"/>
    <cellStyle name="제목 335" xfId="4587" xr:uid="{00000000-0005-0000-0000-0000200C0000}"/>
    <cellStyle name="제목 336" xfId="4588" xr:uid="{00000000-0005-0000-0000-0000210C0000}"/>
    <cellStyle name="제목 337" xfId="4589" xr:uid="{00000000-0005-0000-0000-0000220C0000}"/>
    <cellStyle name="제목 338" xfId="4590" xr:uid="{00000000-0005-0000-0000-0000230C0000}"/>
    <cellStyle name="제목 339" xfId="4591" xr:uid="{00000000-0005-0000-0000-0000240C0000}"/>
    <cellStyle name="제목 34" xfId="4592" xr:uid="{00000000-0005-0000-0000-0000250C0000}"/>
    <cellStyle name="제목 340" xfId="4593" xr:uid="{00000000-0005-0000-0000-0000260C0000}"/>
    <cellStyle name="제목 341" xfId="4594" xr:uid="{00000000-0005-0000-0000-0000270C0000}"/>
    <cellStyle name="제목 342" xfId="4595" xr:uid="{00000000-0005-0000-0000-0000280C0000}"/>
    <cellStyle name="제목 343" xfId="4596" xr:uid="{00000000-0005-0000-0000-0000290C0000}"/>
    <cellStyle name="제목 344" xfId="4597" xr:uid="{00000000-0005-0000-0000-00002A0C0000}"/>
    <cellStyle name="제목 345" xfId="4598" xr:uid="{00000000-0005-0000-0000-00002B0C0000}"/>
    <cellStyle name="제목 346" xfId="4599" xr:uid="{00000000-0005-0000-0000-00002C0C0000}"/>
    <cellStyle name="제목 347" xfId="4600" xr:uid="{00000000-0005-0000-0000-00002D0C0000}"/>
    <cellStyle name="제목 348" xfId="4601" xr:uid="{00000000-0005-0000-0000-00002E0C0000}"/>
    <cellStyle name="제목 349" xfId="4602" xr:uid="{00000000-0005-0000-0000-00002F0C0000}"/>
    <cellStyle name="제목 35" xfId="4603" xr:uid="{00000000-0005-0000-0000-0000300C0000}"/>
    <cellStyle name="제목 350" xfId="4604" xr:uid="{00000000-0005-0000-0000-0000310C0000}"/>
    <cellStyle name="제목 351" xfId="4605" xr:uid="{00000000-0005-0000-0000-0000320C0000}"/>
    <cellStyle name="제목 352" xfId="4606" xr:uid="{00000000-0005-0000-0000-0000330C0000}"/>
    <cellStyle name="제목 353" xfId="4607" xr:uid="{00000000-0005-0000-0000-0000340C0000}"/>
    <cellStyle name="제목 354" xfId="4608" xr:uid="{00000000-0005-0000-0000-0000350C0000}"/>
    <cellStyle name="제목 355" xfId="4609" xr:uid="{00000000-0005-0000-0000-0000360C0000}"/>
    <cellStyle name="제목 356" xfId="4610" xr:uid="{00000000-0005-0000-0000-0000370C0000}"/>
    <cellStyle name="제목 357" xfId="4611" xr:uid="{00000000-0005-0000-0000-0000380C0000}"/>
    <cellStyle name="제목 358" xfId="4612" xr:uid="{00000000-0005-0000-0000-0000390C0000}"/>
    <cellStyle name="제목 359" xfId="4613" xr:uid="{00000000-0005-0000-0000-00003A0C0000}"/>
    <cellStyle name="제목 36" xfId="4614" xr:uid="{00000000-0005-0000-0000-00003B0C0000}"/>
    <cellStyle name="제목 360" xfId="4615" xr:uid="{00000000-0005-0000-0000-00003C0C0000}"/>
    <cellStyle name="제목 361" xfId="4616" xr:uid="{00000000-0005-0000-0000-00003D0C0000}"/>
    <cellStyle name="제목 362" xfId="4617" xr:uid="{00000000-0005-0000-0000-00003E0C0000}"/>
    <cellStyle name="제목 363" xfId="4618" xr:uid="{00000000-0005-0000-0000-00003F0C0000}"/>
    <cellStyle name="제목 364" xfId="4619" xr:uid="{00000000-0005-0000-0000-0000400C0000}"/>
    <cellStyle name="제목 365" xfId="4620" xr:uid="{00000000-0005-0000-0000-0000410C0000}"/>
    <cellStyle name="제목 366" xfId="4621" xr:uid="{00000000-0005-0000-0000-0000420C0000}"/>
    <cellStyle name="제목 367" xfId="4622" xr:uid="{00000000-0005-0000-0000-0000430C0000}"/>
    <cellStyle name="제목 368" xfId="4623" xr:uid="{00000000-0005-0000-0000-0000440C0000}"/>
    <cellStyle name="제목 369" xfId="4624" xr:uid="{00000000-0005-0000-0000-0000450C0000}"/>
    <cellStyle name="제목 37" xfId="4625" xr:uid="{00000000-0005-0000-0000-0000460C0000}"/>
    <cellStyle name="제목 370" xfId="4626" xr:uid="{00000000-0005-0000-0000-0000470C0000}"/>
    <cellStyle name="제목 371" xfId="4627" xr:uid="{00000000-0005-0000-0000-0000480C0000}"/>
    <cellStyle name="제목 372" xfId="4628" xr:uid="{00000000-0005-0000-0000-0000490C0000}"/>
    <cellStyle name="제목 373" xfId="4629" xr:uid="{00000000-0005-0000-0000-00004A0C0000}"/>
    <cellStyle name="제목 374" xfId="4630" xr:uid="{00000000-0005-0000-0000-00004B0C0000}"/>
    <cellStyle name="제목 375" xfId="4631" xr:uid="{00000000-0005-0000-0000-00004C0C0000}"/>
    <cellStyle name="제목 376" xfId="4632" xr:uid="{00000000-0005-0000-0000-00004D0C0000}"/>
    <cellStyle name="제목 377" xfId="4633" xr:uid="{00000000-0005-0000-0000-00004E0C0000}"/>
    <cellStyle name="제목 378" xfId="4634" xr:uid="{00000000-0005-0000-0000-00004F0C0000}"/>
    <cellStyle name="제목 379" xfId="4635" xr:uid="{00000000-0005-0000-0000-0000500C0000}"/>
    <cellStyle name="제목 38" xfId="4636" xr:uid="{00000000-0005-0000-0000-0000510C0000}"/>
    <cellStyle name="제목 380" xfId="4637" xr:uid="{00000000-0005-0000-0000-0000520C0000}"/>
    <cellStyle name="제목 381" xfId="4638" xr:uid="{00000000-0005-0000-0000-0000530C0000}"/>
    <cellStyle name="제목 382" xfId="4639" xr:uid="{00000000-0005-0000-0000-0000540C0000}"/>
    <cellStyle name="제목 383" xfId="4640" xr:uid="{00000000-0005-0000-0000-0000550C0000}"/>
    <cellStyle name="제목 384" xfId="4641" xr:uid="{00000000-0005-0000-0000-0000560C0000}"/>
    <cellStyle name="제목 385" xfId="4642" xr:uid="{00000000-0005-0000-0000-0000570C0000}"/>
    <cellStyle name="제목 386" xfId="4643" xr:uid="{00000000-0005-0000-0000-0000580C0000}"/>
    <cellStyle name="제목 387" xfId="4644" xr:uid="{00000000-0005-0000-0000-0000590C0000}"/>
    <cellStyle name="제목 388" xfId="4645" xr:uid="{00000000-0005-0000-0000-00005A0C0000}"/>
    <cellStyle name="제목 389" xfId="4646" xr:uid="{00000000-0005-0000-0000-00005B0C0000}"/>
    <cellStyle name="제목 39" xfId="4647" xr:uid="{00000000-0005-0000-0000-00005C0C0000}"/>
    <cellStyle name="제목 390" xfId="4648" xr:uid="{00000000-0005-0000-0000-00005D0C0000}"/>
    <cellStyle name="제목 391" xfId="4649" xr:uid="{00000000-0005-0000-0000-00005E0C0000}"/>
    <cellStyle name="제목 392" xfId="4650" xr:uid="{00000000-0005-0000-0000-00005F0C0000}"/>
    <cellStyle name="제목 393" xfId="4651" xr:uid="{00000000-0005-0000-0000-0000600C0000}"/>
    <cellStyle name="제목 394" xfId="4652" xr:uid="{00000000-0005-0000-0000-0000610C0000}"/>
    <cellStyle name="제목 395" xfId="4653" xr:uid="{00000000-0005-0000-0000-0000620C0000}"/>
    <cellStyle name="제목 396" xfId="4654" xr:uid="{00000000-0005-0000-0000-0000630C0000}"/>
    <cellStyle name="제목 397" xfId="4655" xr:uid="{00000000-0005-0000-0000-0000640C0000}"/>
    <cellStyle name="제목 398" xfId="4656" xr:uid="{00000000-0005-0000-0000-0000650C0000}"/>
    <cellStyle name="제목 399" xfId="4657" xr:uid="{00000000-0005-0000-0000-0000660C0000}"/>
    <cellStyle name="제목 4 10" xfId="618" xr:uid="{00000000-0005-0000-0000-0000670C0000}"/>
    <cellStyle name="제목 4 10 2" xfId="4658" xr:uid="{00000000-0005-0000-0000-0000680C0000}"/>
    <cellStyle name="제목 4 10 3" xfId="4659" xr:uid="{00000000-0005-0000-0000-0000690C0000}"/>
    <cellStyle name="제목 4 11" xfId="619" xr:uid="{00000000-0005-0000-0000-00006A0C0000}"/>
    <cellStyle name="제목 4 12" xfId="620" xr:uid="{00000000-0005-0000-0000-00006B0C0000}"/>
    <cellStyle name="제목 4 13" xfId="621" xr:uid="{00000000-0005-0000-0000-00006C0C0000}"/>
    <cellStyle name="제목 4 14" xfId="622" xr:uid="{00000000-0005-0000-0000-00006D0C0000}"/>
    <cellStyle name="제목 4 15" xfId="623" xr:uid="{00000000-0005-0000-0000-00006E0C0000}"/>
    <cellStyle name="제목 4 16" xfId="624" xr:uid="{00000000-0005-0000-0000-00006F0C0000}"/>
    <cellStyle name="제목 4 2" xfId="625" xr:uid="{00000000-0005-0000-0000-0000700C0000}"/>
    <cellStyle name="제목 4 2 2" xfId="4660" xr:uid="{00000000-0005-0000-0000-0000710C0000}"/>
    <cellStyle name="제목 4 2 3" xfId="4661" xr:uid="{00000000-0005-0000-0000-0000720C0000}"/>
    <cellStyle name="제목 4 3" xfId="626" xr:uid="{00000000-0005-0000-0000-0000730C0000}"/>
    <cellStyle name="제목 4 3 2" xfId="4662" xr:uid="{00000000-0005-0000-0000-0000740C0000}"/>
    <cellStyle name="제목 4 3 3" xfId="4663" xr:uid="{00000000-0005-0000-0000-0000750C0000}"/>
    <cellStyle name="제목 4 4" xfId="627" xr:uid="{00000000-0005-0000-0000-0000760C0000}"/>
    <cellStyle name="제목 4 4 2" xfId="4664" xr:uid="{00000000-0005-0000-0000-0000770C0000}"/>
    <cellStyle name="제목 4 4 3" xfId="4665" xr:uid="{00000000-0005-0000-0000-0000780C0000}"/>
    <cellStyle name="제목 4 5" xfId="628" xr:uid="{00000000-0005-0000-0000-0000790C0000}"/>
    <cellStyle name="제목 4 5 2" xfId="4666" xr:uid="{00000000-0005-0000-0000-00007A0C0000}"/>
    <cellStyle name="제목 4 5 3" xfId="4667" xr:uid="{00000000-0005-0000-0000-00007B0C0000}"/>
    <cellStyle name="제목 4 5 4" xfId="4668" xr:uid="{00000000-0005-0000-0000-00007C0C0000}"/>
    <cellStyle name="제목 4 6" xfId="629" xr:uid="{00000000-0005-0000-0000-00007D0C0000}"/>
    <cellStyle name="제목 4 6 2" xfId="4669" xr:uid="{00000000-0005-0000-0000-00007E0C0000}"/>
    <cellStyle name="제목 4 6 3" xfId="4670" xr:uid="{00000000-0005-0000-0000-00007F0C0000}"/>
    <cellStyle name="제목 4 7" xfId="630" xr:uid="{00000000-0005-0000-0000-0000800C0000}"/>
    <cellStyle name="제목 4 7 2" xfId="4671" xr:uid="{00000000-0005-0000-0000-0000810C0000}"/>
    <cellStyle name="제목 4 7 3" xfId="4672" xr:uid="{00000000-0005-0000-0000-0000820C0000}"/>
    <cellStyle name="제목 4 8" xfId="631" xr:uid="{00000000-0005-0000-0000-0000830C0000}"/>
    <cellStyle name="제목 4 8 2" xfId="4673" xr:uid="{00000000-0005-0000-0000-0000840C0000}"/>
    <cellStyle name="제목 4 8 3" xfId="4674" xr:uid="{00000000-0005-0000-0000-0000850C0000}"/>
    <cellStyle name="제목 4 9" xfId="632" xr:uid="{00000000-0005-0000-0000-0000860C0000}"/>
    <cellStyle name="제목 4 9 2" xfId="4675" xr:uid="{00000000-0005-0000-0000-0000870C0000}"/>
    <cellStyle name="제목 4 9 3" xfId="4676" xr:uid="{00000000-0005-0000-0000-0000880C0000}"/>
    <cellStyle name="제목 40" xfId="4677" xr:uid="{00000000-0005-0000-0000-0000890C0000}"/>
    <cellStyle name="제목 400" xfId="4678" xr:uid="{00000000-0005-0000-0000-00008A0C0000}"/>
    <cellStyle name="제목 401" xfId="4679" xr:uid="{00000000-0005-0000-0000-00008B0C0000}"/>
    <cellStyle name="제목 402" xfId="4680" xr:uid="{00000000-0005-0000-0000-00008C0C0000}"/>
    <cellStyle name="제목 403" xfId="4681" xr:uid="{00000000-0005-0000-0000-00008D0C0000}"/>
    <cellStyle name="제목 404" xfId="4682" xr:uid="{00000000-0005-0000-0000-00008E0C0000}"/>
    <cellStyle name="제목 405" xfId="4683" xr:uid="{00000000-0005-0000-0000-00008F0C0000}"/>
    <cellStyle name="제목 406" xfId="4684" xr:uid="{00000000-0005-0000-0000-0000900C0000}"/>
    <cellStyle name="제목 407" xfId="4685" xr:uid="{00000000-0005-0000-0000-0000910C0000}"/>
    <cellStyle name="제목 408" xfId="4686" xr:uid="{00000000-0005-0000-0000-0000920C0000}"/>
    <cellStyle name="제목 409" xfId="4687" xr:uid="{00000000-0005-0000-0000-0000930C0000}"/>
    <cellStyle name="제목 41" xfId="4688" xr:uid="{00000000-0005-0000-0000-0000940C0000}"/>
    <cellStyle name="제목 410" xfId="4689" xr:uid="{00000000-0005-0000-0000-0000950C0000}"/>
    <cellStyle name="제목 411" xfId="4690" xr:uid="{00000000-0005-0000-0000-0000960C0000}"/>
    <cellStyle name="제목 412" xfId="4691" xr:uid="{00000000-0005-0000-0000-0000970C0000}"/>
    <cellStyle name="제목 413" xfId="4692" xr:uid="{00000000-0005-0000-0000-0000980C0000}"/>
    <cellStyle name="제목 414" xfId="4693" xr:uid="{00000000-0005-0000-0000-0000990C0000}"/>
    <cellStyle name="제목 415" xfId="4694" xr:uid="{00000000-0005-0000-0000-00009A0C0000}"/>
    <cellStyle name="제목 416" xfId="4695" xr:uid="{00000000-0005-0000-0000-00009B0C0000}"/>
    <cellStyle name="제목 417" xfId="4696" xr:uid="{00000000-0005-0000-0000-00009C0C0000}"/>
    <cellStyle name="제목 418" xfId="4697" xr:uid="{00000000-0005-0000-0000-00009D0C0000}"/>
    <cellStyle name="제목 419" xfId="4698" xr:uid="{00000000-0005-0000-0000-00009E0C0000}"/>
    <cellStyle name="제목 42" xfId="4699" xr:uid="{00000000-0005-0000-0000-00009F0C0000}"/>
    <cellStyle name="제목 420" xfId="4700" xr:uid="{00000000-0005-0000-0000-0000A00C0000}"/>
    <cellStyle name="제목 421" xfId="4701" xr:uid="{00000000-0005-0000-0000-0000A10C0000}"/>
    <cellStyle name="제목 422" xfId="4702" xr:uid="{00000000-0005-0000-0000-0000A20C0000}"/>
    <cellStyle name="제목 423" xfId="4703" xr:uid="{00000000-0005-0000-0000-0000A30C0000}"/>
    <cellStyle name="제목 424" xfId="4704" xr:uid="{00000000-0005-0000-0000-0000A40C0000}"/>
    <cellStyle name="제목 425" xfId="4705" xr:uid="{00000000-0005-0000-0000-0000A50C0000}"/>
    <cellStyle name="제목 426" xfId="4706" xr:uid="{00000000-0005-0000-0000-0000A60C0000}"/>
    <cellStyle name="제목 427" xfId="4707" xr:uid="{00000000-0005-0000-0000-0000A70C0000}"/>
    <cellStyle name="제목 428" xfId="4708" xr:uid="{00000000-0005-0000-0000-0000A80C0000}"/>
    <cellStyle name="제목 429" xfId="4709" xr:uid="{00000000-0005-0000-0000-0000A90C0000}"/>
    <cellStyle name="제목 43" xfId="4710" xr:uid="{00000000-0005-0000-0000-0000AA0C0000}"/>
    <cellStyle name="제목 430" xfId="4711" xr:uid="{00000000-0005-0000-0000-0000AB0C0000}"/>
    <cellStyle name="제목 431" xfId="4712" xr:uid="{00000000-0005-0000-0000-0000AC0C0000}"/>
    <cellStyle name="제목 432" xfId="4713" xr:uid="{00000000-0005-0000-0000-0000AD0C0000}"/>
    <cellStyle name="제목 433" xfId="4714" xr:uid="{00000000-0005-0000-0000-0000AE0C0000}"/>
    <cellStyle name="제목 434" xfId="4715" xr:uid="{00000000-0005-0000-0000-0000AF0C0000}"/>
    <cellStyle name="제목 435" xfId="4716" xr:uid="{00000000-0005-0000-0000-0000B00C0000}"/>
    <cellStyle name="제목 436" xfId="4717" xr:uid="{00000000-0005-0000-0000-0000B10C0000}"/>
    <cellStyle name="제목 437" xfId="4718" xr:uid="{00000000-0005-0000-0000-0000B20C0000}"/>
    <cellStyle name="제목 438" xfId="4719" xr:uid="{00000000-0005-0000-0000-0000B30C0000}"/>
    <cellStyle name="제목 439" xfId="4720" xr:uid="{00000000-0005-0000-0000-0000B40C0000}"/>
    <cellStyle name="제목 44" xfId="4721" xr:uid="{00000000-0005-0000-0000-0000B50C0000}"/>
    <cellStyle name="제목 440" xfId="4722" xr:uid="{00000000-0005-0000-0000-0000B60C0000}"/>
    <cellStyle name="제목 441" xfId="4723" xr:uid="{00000000-0005-0000-0000-0000B70C0000}"/>
    <cellStyle name="제목 442" xfId="4724" xr:uid="{00000000-0005-0000-0000-0000B80C0000}"/>
    <cellStyle name="제목 443" xfId="4725" xr:uid="{00000000-0005-0000-0000-0000B90C0000}"/>
    <cellStyle name="제목 444" xfId="4726" xr:uid="{00000000-0005-0000-0000-0000BA0C0000}"/>
    <cellStyle name="제목 445" xfId="4727" xr:uid="{00000000-0005-0000-0000-0000BB0C0000}"/>
    <cellStyle name="제목 446" xfId="4728" xr:uid="{00000000-0005-0000-0000-0000BC0C0000}"/>
    <cellStyle name="제목 447" xfId="4729" xr:uid="{00000000-0005-0000-0000-0000BD0C0000}"/>
    <cellStyle name="제목 448" xfId="4730" xr:uid="{00000000-0005-0000-0000-0000BE0C0000}"/>
    <cellStyle name="제목 449" xfId="4731" xr:uid="{00000000-0005-0000-0000-0000BF0C0000}"/>
    <cellStyle name="제목 45" xfId="4732" xr:uid="{00000000-0005-0000-0000-0000C00C0000}"/>
    <cellStyle name="제목 450" xfId="4733" xr:uid="{00000000-0005-0000-0000-0000C10C0000}"/>
    <cellStyle name="제목 451" xfId="4734" xr:uid="{00000000-0005-0000-0000-0000C20C0000}"/>
    <cellStyle name="제목 452" xfId="4735" xr:uid="{00000000-0005-0000-0000-0000C30C0000}"/>
    <cellStyle name="제목 453" xfId="4736" xr:uid="{00000000-0005-0000-0000-0000C40C0000}"/>
    <cellStyle name="제목 454" xfId="4737" xr:uid="{00000000-0005-0000-0000-0000C50C0000}"/>
    <cellStyle name="제목 455" xfId="4738" xr:uid="{00000000-0005-0000-0000-0000C60C0000}"/>
    <cellStyle name="제목 456" xfId="4739" xr:uid="{00000000-0005-0000-0000-0000C70C0000}"/>
    <cellStyle name="제목 457" xfId="4740" xr:uid="{00000000-0005-0000-0000-0000C80C0000}"/>
    <cellStyle name="제목 458" xfId="4741" xr:uid="{00000000-0005-0000-0000-0000C90C0000}"/>
    <cellStyle name="제목 459" xfId="4742" xr:uid="{00000000-0005-0000-0000-0000CA0C0000}"/>
    <cellStyle name="제목 46" xfId="4743" xr:uid="{00000000-0005-0000-0000-0000CB0C0000}"/>
    <cellStyle name="제목 460" xfId="4744" xr:uid="{00000000-0005-0000-0000-0000CC0C0000}"/>
    <cellStyle name="제목 461" xfId="4745" xr:uid="{00000000-0005-0000-0000-0000CD0C0000}"/>
    <cellStyle name="제목 462" xfId="4746" xr:uid="{00000000-0005-0000-0000-0000CE0C0000}"/>
    <cellStyle name="제목 463" xfId="4747" xr:uid="{00000000-0005-0000-0000-0000CF0C0000}"/>
    <cellStyle name="제목 464" xfId="4748" xr:uid="{00000000-0005-0000-0000-0000D00C0000}"/>
    <cellStyle name="제목 465" xfId="4749" xr:uid="{00000000-0005-0000-0000-0000D10C0000}"/>
    <cellStyle name="제목 466" xfId="4750" xr:uid="{00000000-0005-0000-0000-0000D20C0000}"/>
    <cellStyle name="제목 467" xfId="4751" xr:uid="{00000000-0005-0000-0000-0000D30C0000}"/>
    <cellStyle name="제목 468" xfId="4752" xr:uid="{00000000-0005-0000-0000-0000D40C0000}"/>
    <cellStyle name="제목 469" xfId="4753" xr:uid="{00000000-0005-0000-0000-0000D50C0000}"/>
    <cellStyle name="제목 47" xfId="4754" xr:uid="{00000000-0005-0000-0000-0000D60C0000}"/>
    <cellStyle name="제목 470" xfId="4755" xr:uid="{00000000-0005-0000-0000-0000D70C0000}"/>
    <cellStyle name="제목 471" xfId="4756" xr:uid="{00000000-0005-0000-0000-0000D80C0000}"/>
    <cellStyle name="제목 472" xfId="4757" xr:uid="{00000000-0005-0000-0000-0000D90C0000}"/>
    <cellStyle name="제목 473" xfId="4758" xr:uid="{00000000-0005-0000-0000-0000DA0C0000}"/>
    <cellStyle name="제목 474" xfId="4759" xr:uid="{00000000-0005-0000-0000-0000DB0C0000}"/>
    <cellStyle name="제목 475" xfId="4760" xr:uid="{00000000-0005-0000-0000-0000DC0C0000}"/>
    <cellStyle name="제목 476" xfId="4761" xr:uid="{00000000-0005-0000-0000-0000DD0C0000}"/>
    <cellStyle name="제목 477" xfId="4762" xr:uid="{00000000-0005-0000-0000-0000DE0C0000}"/>
    <cellStyle name="제목 478" xfId="4763" xr:uid="{00000000-0005-0000-0000-0000DF0C0000}"/>
    <cellStyle name="제목 479" xfId="4764" xr:uid="{00000000-0005-0000-0000-0000E00C0000}"/>
    <cellStyle name="제목 48" xfId="4765" xr:uid="{00000000-0005-0000-0000-0000E10C0000}"/>
    <cellStyle name="제목 480" xfId="4766" xr:uid="{00000000-0005-0000-0000-0000E20C0000}"/>
    <cellStyle name="제목 481" xfId="4767" xr:uid="{00000000-0005-0000-0000-0000E30C0000}"/>
    <cellStyle name="제목 482" xfId="4768" xr:uid="{00000000-0005-0000-0000-0000E40C0000}"/>
    <cellStyle name="제목 483" xfId="4769" xr:uid="{00000000-0005-0000-0000-0000E50C0000}"/>
    <cellStyle name="제목 484" xfId="4770" xr:uid="{00000000-0005-0000-0000-0000E60C0000}"/>
    <cellStyle name="제목 485" xfId="4771" xr:uid="{00000000-0005-0000-0000-0000E70C0000}"/>
    <cellStyle name="제목 486" xfId="4772" xr:uid="{00000000-0005-0000-0000-0000E80C0000}"/>
    <cellStyle name="제목 487" xfId="4773" xr:uid="{00000000-0005-0000-0000-0000E90C0000}"/>
    <cellStyle name="제목 488" xfId="4774" xr:uid="{00000000-0005-0000-0000-0000EA0C0000}"/>
    <cellStyle name="제목 489" xfId="4775" xr:uid="{00000000-0005-0000-0000-0000EB0C0000}"/>
    <cellStyle name="제목 49" xfId="4776" xr:uid="{00000000-0005-0000-0000-0000EC0C0000}"/>
    <cellStyle name="제목 490" xfId="4777" xr:uid="{00000000-0005-0000-0000-0000ED0C0000}"/>
    <cellStyle name="제목 491" xfId="4778" xr:uid="{00000000-0005-0000-0000-0000EE0C0000}"/>
    <cellStyle name="제목 492" xfId="4779" xr:uid="{00000000-0005-0000-0000-0000EF0C0000}"/>
    <cellStyle name="제목 493" xfId="4780" xr:uid="{00000000-0005-0000-0000-0000F00C0000}"/>
    <cellStyle name="제목 494" xfId="4781" xr:uid="{00000000-0005-0000-0000-0000F10C0000}"/>
    <cellStyle name="제목 495" xfId="4782" xr:uid="{00000000-0005-0000-0000-0000F20C0000}"/>
    <cellStyle name="제목 496" xfId="4783" xr:uid="{00000000-0005-0000-0000-0000F30C0000}"/>
    <cellStyle name="제목 497" xfId="4784" xr:uid="{00000000-0005-0000-0000-0000F40C0000}"/>
    <cellStyle name="제목 498" xfId="4785" xr:uid="{00000000-0005-0000-0000-0000F50C0000}"/>
    <cellStyle name="제목 499" xfId="4786" xr:uid="{00000000-0005-0000-0000-0000F60C0000}"/>
    <cellStyle name="제목 5" xfId="633" xr:uid="{00000000-0005-0000-0000-0000F70C0000}"/>
    <cellStyle name="제목 5 2" xfId="4787" xr:uid="{00000000-0005-0000-0000-0000F80C0000}"/>
    <cellStyle name="제목 5 3" xfId="4788" xr:uid="{00000000-0005-0000-0000-0000F90C0000}"/>
    <cellStyle name="제목 50" xfId="4789" xr:uid="{00000000-0005-0000-0000-0000FA0C0000}"/>
    <cellStyle name="제목 500" xfId="4790" xr:uid="{00000000-0005-0000-0000-0000FB0C0000}"/>
    <cellStyle name="제목 501" xfId="4791" xr:uid="{00000000-0005-0000-0000-0000FC0C0000}"/>
    <cellStyle name="제목 502" xfId="4792" xr:uid="{00000000-0005-0000-0000-0000FD0C0000}"/>
    <cellStyle name="제목 503" xfId="4793" xr:uid="{00000000-0005-0000-0000-0000FE0C0000}"/>
    <cellStyle name="제목 504" xfId="4794" xr:uid="{00000000-0005-0000-0000-0000FF0C0000}"/>
    <cellStyle name="제목 505" xfId="4795" xr:uid="{00000000-0005-0000-0000-0000000D0000}"/>
    <cellStyle name="제목 506" xfId="4796" xr:uid="{00000000-0005-0000-0000-0000010D0000}"/>
    <cellStyle name="제목 507" xfId="4797" xr:uid="{00000000-0005-0000-0000-0000020D0000}"/>
    <cellStyle name="제목 508" xfId="4798" xr:uid="{00000000-0005-0000-0000-0000030D0000}"/>
    <cellStyle name="제목 509" xfId="4799" xr:uid="{00000000-0005-0000-0000-0000040D0000}"/>
    <cellStyle name="제목 51" xfId="4800" xr:uid="{00000000-0005-0000-0000-0000050D0000}"/>
    <cellStyle name="제목 510" xfId="4801" xr:uid="{00000000-0005-0000-0000-0000060D0000}"/>
    <cellStyle name="제목 511" xfId="4802" xr:uid="{00000000-0005-0000-0000-0000070D0000}"/>
    <cellStyle name="제목 512" xfId="4803" xr:uid="{00000000-0005-0000-0000-0000080D0000}"/>
    <cellStyle name="제목 513" xfId="4804" xr:uid="{00000000-0005-0000-0000-0000090D0000}"/>
    <cellStyle name="제목 514" xfId="4805" xr:uid="{00000000-0005-0000-0000-00000A0D0000}"/>
    <cellStyle name="제목 515" xfId="4806" xr:uid="{00000000-0005-0000-0000-00000B0D0000}"/>
    <cellStyle name="제목 516" xfId="4807" xr:uid="{00000000-0005-0000-0000-00000C0D0000}"/>
    <cellStyle name="제목 517" xfId="4808" xr:uid="{00000000-0005-0000-0000-00000D0D0000}"/>
    <cellStyle name="제목 518" xfId="4809" xr:uid="{00000000-0005-0000-0000-00000E0D0000}"/>
    <cellStyle name="제목 519" xfId="4810" xr:uid="{00000000-0005-0000-0000-00000F0D0000}"/>
    <cellStyle name="제목 52" xfId="4811" xr:uid="{00000000-0005-0000-0000-0000100D0000}"/>
    <cellStyle name="제목 520" xfId="4812" xr:uid="{00000000-0005-0000-0000-0000110D0000}"/>
    <cellStyle name="제목 521" xfId="4813" xr:uid="{00000000-0005-0000-0000-0000120D0000}"/>
    <cellStyle name="제목 522" xfId="4814" xr:uid="{00000000-0005-0000-0000-0000130D0000}"/>
    <cellStyle name="제목 523" xfId="4815" xr:uid="{00000000-0005-0000-0000-0000140D0000}"/>
    <cellStyle name="제목 524" xfId="4816" xr:uid="{00000000-0005-0000-0000-0000150D0000}"/>
    <cellStyle name="제목 525" xfId="4817" xr:uid="{00000000-0005-0000-0000-0000160D0000}"/>
    <cellStyle name="제목 526" xfId="4818" xr:uid="{00000000-0005-0000-0000-0000170D0000}"/>
    <cellStyle name="제목 527" xfId="4819" xr:uid="{00000000-0005-0000-0000-0000180D0000}"/>
    <cellStyle name="제목 528" xfId="4820" xr:uid="{00000000-0005-0000-0000-0000190D0000}"/>
    <cellStyle name="제목 529" xfId="4821" xr:uid="{00000000-0005-0000-0000-00001A0D0000}"/>
    <cellStyle name="제목 53" xfId="4822" xr:uid="{00000000-0005-0000-0000-00001B0D0000}"/>
    <cellStyle name="제목 530" xfId="4823" xr:uid="{00000000-0005-0000-0000-00001C0D0000}"/>
    <cellStyle name="제목 531" xfId="4824" xr:uid="{00000000-0005-0000-0000-00001D0D0000}"/>
    <cellStyle name="제목 532" xfId="4825" xr:uid="{00000000-0005-0000-0000-00001E0D0000}"/>
    <cellStyle name="제목 533" xfId="4826" xr:uid="{00000000-0005-0000-0000-00001F0D0000}"/>
    <cellStyle name="제목 534" xfId="4827" xr:uid="{00000000-0005-0000-0000-0000200D0000}"/>
    <cellStyle name="제목 535" xfId="4828" xr:uid="{00000000-0005-0000-0000-0000210D0000}"/>
    <cellStyle name="제목 536" xfId="4829" xr:uid="{00000000-0005-0000-0000-0000220D0000}"/>
    <cellStyle name="제목 537" xfId="4830" xr:uid="{00000000-0005-0000-0000-0000230D0000}"/>
    <cellStyle name="제목 538" xfId="4831" xr:uid="{00000000-0005-0000-0000-0000240D0000}"/>
    <cellStyle name="제목 539" xfId="4832" xr:uid="{00000000-0005-0000-0000-0000250D0000}"/>
    <cellStyle name="제목 54" xfId="4833" xr:uid="{00000000-0005-0000-0000-0000260D0000}"/>
    <cellStyle name="제목 540" xfId="4834" xr:uid="{00000000-0005-0000-0000-0000270D0000}"/>
    <cellStyle name="제목 541" xfId="4835" xr:uid="{00000000-0005-0000-0000-0000280D0000}"/>
    <cellStyle name="제목 542" xfId="4836" xr:uid="{00000000-0005-0000-0000-0000290D0000}"/>
    <cellStyle name="제목 543" xfId="4837" xr:uid="{00000000-0005-0000-0000-00002A0D0000}"/>
    <cellStyle name="제목 544" xfId="4838" xr:uid="{00000000-0005-0000-0000-00002B0D0000}"/>
    <cellStyle name="제목 545" xfId="4839" xr:uid="{00000000-0005-0000-0000-00002C0D0000}"/>
    <cellStyle name="제목 546" xfId="4840" xr:uid="{00000000-0005-0000-0000-00002D0D0000}"/>
    <cellStyle name="제목 547" xfId="4841" xr:uid="{00000000-0005-0000-0000-00002E0D0000}"/>
    <cellStyle name="제목 548" xfId="4842" xr:uid="{00000000-0005-0000-0000-00002F0D0000}"/>
    <cellStyle name="제목 549" xfId="4843" xr:uid="{00000000-0005-0000-0000-0000300D0000}"/>
    <cellStyle name="제목 55" xfId="4844" xr:uid="{00000000-0005-0000-0000-0000310D0000}"/>
    <cellStyle name="제목 550" xfId="4845" xr:uid="{00000000-0005-0000-0000-0000320D0000}"/>
    <cellStyle name="제목 551" xfId="4846" xr:uid="{00000000-0005-0000-0000-0000330D0000}"/>
    <cellStyle name="제목 552" xfId="4847" xr:uid="{00000000-0005-0000-0000-0000340D0000}"/>
    <cellStyle name="제목 553" xfId="4848" xr:uid="{00000000-0005-0000-0000-0000350D0000}"/>
    <cellStyle name="제목 554" xfId="4849" xr:uid="{00000000-0005-0000-0000-0000360D0000}"/>
    <cellStyle name="제목 555" xfId="4850" xr:uid="{00000000-0005-0000-0000-0000370D0000}"/>
    <cellStyle name="제목 556" xfId="4851" xr:uid="{00000000-0005-0000-0000-0000380D0000}"/>
    <cellStyle name="제목 557" xfId="4852" xr:uid="{00000000-0005-0000-0000-0000390D0000}"/>
    <cellStyle name="제목 558" xfId="4853" xr:uid="{00000000-0005-0000-0000-00003A0D0000}"/>
    <cellStyle name="제목 559" xfId="4854" xr:uid="{00000000-0005-0000-0000-00003B0D0000}"/>
    <cellStyle name="제목 56" xfId="4855" xr:uid="{00000000-0005-0000-0000-00003C0D0000}"/>
    <cellStyle name="제목 560" xfId="4856" xr:uid="{00000000-0005-0000-0000-00003D0D0000}"/>
    <cellStyle name="제목 561" xfId="4857" xr:uid="{00000000-0005-0000-0000-00003E0D0000}"/>
    <cellStyle name="제목 562" xfId="4858" xr:uid="{00000000-0005-0000-0000-00003F0D0000}"/>
    <cellStyle name="제목 563" xfId="4859" xr:uid="{00000000-0005-0000-0000-0000400D0000}"/>
    <cellStyle name="제목 564" xfId="4860" xr:uid="{00000000-0005-0000-0000-0000410D0000}"/>
    <cellStyle name="제목 565" xfId="4861" xr:uid="{00000000-0005-0000-0000-0000420D0000}"/>
    <cellStyle name="제목 566" xfId="4862" xr:uid="{00000000-0005-0000-0000-0000430D0000}"/>
    <cellStyle name="제목 567" xfId="4863" xr:uid="{00000000-0005-0000-0000-0000440D0000}"/>
    <cellStyle name="제목 568" xfId="4864" xr:uid="{00000000-0005-0000-0000-0000450D0000}"/>
    <cellStyle name="제목 569" xfId="4865" xr:uid="{00000000-0005-0000-0000-0000460D0000}"/>
    <cellStyle name="제목 57" xfId="4866" xr:uid="{00000000-0005-0000-0000-0000470D0000}"/>
    <cellStyle name="제목 570" xfId="4867" xr:uid="{00000000-0005-0000-0000-0000480D0000}"/>
    <cellStyle name="제목 571" xfId="4868" xr:uid="{00000000-0005-0000-0000-0000490D0000}"/>
    <cellStyle name="제목 572" xfId="4869" xr:uid="{00000000-0005-0000-0000-00004A0D0000}"/>
    <cellStyle name="제목 573" xfId="4870" xr:uid="{00000000-0005-0000-0000-00004B0D0000}"/>
    <cellStyle name="제목 574" xfId="4871" xr:uid="{00000000-0005-0000-0000-00004C0D0000}"/>
    <cellStyle name="제목 575" xfId="4872" xr:uid="{00000000-0005-0000-0000-00004D0D0000}"/>
    <cellStyle name="제목 576" xfId="4873" xr:uid="{00000000-0005-0000-0000-00004E0D0000}"/>
    <cellStyle name="제목 577" xfId="4874" xr:uid="{00000000-0005-0000-0000-00004F0D0000}"/>
    <cellStyle name="제목 578" xfId="4875" xr:uid="{00000000-0005-0000-0000-0000500D0000}"/>
    <cellStyle name="제목 579" xfId="4876" xr:uid="{00000000-0005-0000-0000-0000510D0000}"/>
    <cellStyle name="제목 58" xfId="4877" xr:uid="{00000000-0005-0000-0000-0000520D0000}"/>
    <cellStyle name="제목 580" xfId="4878" xr:uid="{00000000-0005-0000-0000-0000530D0000}"/>
    <cellStyle name="제목 581" xfId="4879" xr:uid="{00000000-0005-0000-0000-0000540D0000}"/>
    <cellStyle name="제목 582" xfId="4880" xr:uid="{00000000-0005-0000-0000-0000550D0000}"/>
    <cellStyle name="제목 583" xfId="4881" xr:uid="{00000000-0005-0000-0000-0000560D0000}"/>
    <cellStyle name="제목 584" xfId="4882" xr:uid="{00000000-0005-0000-0000-0000570D0000}"/>
    <cellStyle name="제목 585" xfId="4883" xr:uid="{00000000-0005-0000-0000-0000580D0000}"/>
    <cellStyle name="제목 586" xfId="4884" xr:uid="{00000000-0005-0000-0000-0000590D0000}"/>
    <cellStyle name="제목 587" xfId="4885" xr:uid="{00000000-0005-0000-0000-00005A0D0000}"/>
    <cellStyle name="제목 588" xfId="4886" xr:uid="{00000000-0005-0000-0000-00005B0D0000}"/>
    <cellStyle name="제목 589" xfId="4887" xr:uid="{00000000-0005-0000-0000-00005C0D0000}"/>
    <cellStyle name="제목 59" xfId="4888" xr:uid="{00000000-0005-0000-0000-00005D0D0000}"/>
    <cellStyle name="제목 590" xfId="4889" xr:uid="{00000000-0005-0000-0000-00005E0D0000}"/>
    <cellStyle name="제목 591" xfId="4890" xr:uid="{00000000-0005-0000-0000-00005F0D0000}"/>
    <cellStyle name="제목 592" xfId="4891" xr:uid="{00000000-0005-0000-0000-0000600D0000}"/>
    <cellStyle name="제목 593" xfId="4892" xr:uid="{00000000-0005-0000-0000-0000610D0000}"/>
    <cellStyle name="제목 594" xfId="4893" xr:uid="{00000000-0005-0000-0000-0000620D0000}"/>
    <cellStyle name="제목 595" xfId="4894" xr:uid="{00000000-0005-0000-0000-0000630D0000}"/>
    <cellStyle name="제목 596" xfId="4895" xr:uid="{00000000-0005-0000-0000-0000640D0000}"/>
    <cellStyle name="제목 597" xfId="4896" xr:uid="{00000000-0005-0000-0000-0000650D0000}"/>
    <cellStyle name="제목 598" xfId="4897" xr:uid="{00000000-0005-0000-0000-0000660D0000}"/>
    <cellStyle name="제목 599" xfId="4898" xr:uid="{00000000-0005-0000-0000-0000670D0000}"/>
    <cellStyle name="제목 6" xfId="634" xr:uid="{00000000-0005-0000-0000-0000680D0000}"/>
    <cellStyle name="제목 6 2" xfId="4899" xr:uid="{00000000-0005-0000-0000-0000690D0000}"/>
    <cellStyle name="제목 6 3" xfId="4900" xr:uid="{00000000-0005-0000-0000-00006A0D0000}"/>
    <cellStyle name="제목 60" xfId="4901" xr:uid="{00000000-0005-0000-0000-00006B0D0000}"/>
    <cellStyle name="제목 600" xfId="4902" xr:uid="{00000000-0005-0000-0000-00006C0D0000}"/>
    <cellStyle name="제목 601" xfId="4903" xr:uid="{00000000-0005-0000-0000-00006D0D0000}"/>
    <cellStyle name="제목 602" xfId="4904" xr:uid="{00000000-0005-0000-0000-00006E0D0000}"/>
    <cellStyle name="제목 603" xfId="4905" xr:uid="{00000000-0005-0000-0000-00006F0D0000}"/>
    <cellStyle name="제목 604" xfId="4906" xr:uid="{00000000-0005-0000-0000-0000700D0000}"/>
    <cellStyle name="제목 605" xfId="4907" xr:uid="{00000000-0005-0000-0000-0000710D0000}"/>
    <cellStyle name="제목 606" xfId="4908" xr:uid="{00000000-0005-0000-0000-0000720D0000}"/>
    <cellStyle name="제목 607" xfId="4909" xr:uid="{00000000-0005-0000-0000-0000730D0000}"/>
    <cellStyle name="제목 608" xfId="4910" xr:uid="{00000000-0005-0000-0000-0000740D0000}"/>
    <cellStyle name="제목 609" xfId="4911" xr:uid="{00000000-0005-0000-0000-0000750D0000}"/>
    <cellStyle name="제목 61" xfId="4912" xr:uid="{00000000-0005-0000-0000-0000760D0000}"/>
    <cellStyle name="제목 610" xfId="4913" xr:uid="{00000000-0005-0000-0000-0000770D0000}"/>
    <cellStyle name="제목 611" xfId="4914" xr:uid="{00000000-0005-0000-0000-0000780D0000}"/>
    <cellStyle name="제목 612" xfId="4915" xr:uid="{00000000-0005-0000-0000-0000790D0000}"/>
    <cellStyle name="제목 613" xfId="4916" xr:uid="{00000000-0005-0000-0000-00007A0D0000}"/>
    <cellStyle name="제목 614" xfId="4917" xr:uid="{00000000-0005-0000-0000-00007B0D0000}"/>
    <cellStyle name="제목 615" xfId="4918" xr:uid="{00000000-0005-0000-0000-00007C0D0000}"/>
    <cellStyle name="제목 616" xfId="4919" xr:uid="{00000000-0005-0000-0000-00007D0D0000}"/>
    <cellStyle name="제목 617" xfId="4920" xr:uid="{00000000-0005-0000-0000-00007E0D0000}"/>
    <cellStyle name="제목 618" xfId="4921" xr:uid="{00000000-0005-0000-0000-00007F0D0000}"/>
    <cellStyle name="제목 619" xfId="4922" xr:uid="{00000000-0005-0000-0000-0000800D0000}"/>
    <cellStyle name="제목 62" xfId="4923" xr:uid="{00000000-0005-0000-0000-0000810D0000}"/>
    <cellStyle name="제목 620" xfId="4924" xr:uid="{00000000-0005-0000-0000-0000820D0000}"/>
    <cellStyle name="제목 621" xfId="4925" xr:uid="{00000000-0005-0000-0000-0000830D0000}"/>
    <cellStyle name="제목 622" xfId="4926" xr:uid="{00000000-0005-0000-0000-0000840D0000}"/>
    <cellStyle name="제목 623" xfId="4927" xr:uid="{00000000-0005-0000-0000-0000850D0000}"/>
    <cellStyle name="제목 624" xfId="4928" xr:uid="{00000000-0005-0000-0000-0000860D0000}"/>
    <cellStyle name="제목 625" xfId="4929" xr:uid="{00000000-0005-0000-0000-0000870D0000}"/>
    <cellStyle name="제목 626" xfId="4930" xr:uid="{00000000-0005-0000-0000-0000880D0000}"/>
    <cellStyle name="제목 627" xfId="4931" xr:uid="{00000000-0005-0000-0000-0000890D0000}"/>
    <cellStyle name="제목 628" xfId="4932" xr:uid="{00000000-0005-0000-0000-00008A0D0000}"/>
    <cellStyle name="제목 629" xfId="4933" xr:uid="{00000000-0005-0000-0000-00008B0D0000}"/>
    <cellStyle name="제목 63" xfId="4934" xr:uid="{00000000-0005-0000-0000-00008C0D0000}"/>
    <cellStyle name="제목 630" xfId="4935" xr:uid="{00000000-0005-0000-0000-00008D0D0000}"/>
    <cellStyle name="제목 631" xfId="4936" xr:uid="{00000000-0005-0000-0000-00008E0D0000}"/>
    <cellStyle name="제목 632" xfId="4937" xr:uid="{00000000-0005-0000-0000-00008F0D0000}"/>
    <cellStyle name="제목 633" xfId="4938" xr:uid="{00000000-0005-0000-0000-0000900D0000}"/>
    <cellStyle name="제목 634" xfId="4939" xr:uid="{00000000-0005-0000-0000-0000910D0000}"/>
    <cellStyle name="제목 635" xfId="4940" xr:uid="{00000000-0005-0000-0000-0000920D0000}"/>
    <cellStyle name="제목 636" xfId="4941" xr:uid="{00000000-0005-0000-0000-0000930D0000}"/>
    <cellStyle name="제목 637" xfId="4942" xr:uid="{00000000-0005-0000-0000-0000940D0000}"/>
    <cellStyle name="제목 638" xfId="4943" xr:uid="{00000000-0005-0000-0000-0000950D0000}"/>
    <cellStyle name="제목 639" xfId="4944" xr:uid="{00000000-0005-0000-0000-0000960D0000}"/>
    <cellStyle name="제목 64" xfId="4945" xr:uid="{00000000-0005-0000-0000-0000970D0000}"/>
    <cellStyle name="제목 640" xfId="4946" xr:uid="{00000000-0005-0000-0000-0000980D0000}"/>
    <cellStyle name="제목 641" xfId="4947" xr:uid="{00000000-0005-0000-0000-0000990D0000}"/>
    <cellStyle name="제목 642" xfId="4948" xr:uid="{00000000-0005-0000-0000-00009A0D0000}"/>
    <cellStyle name="제목 643" xfId="4949" xr:uid="{00000000-0005-0000-0000-00009B0D0000}"/>
    <cellStyle name="제목 644" xfId="4950" xr:uid="{00000000-0005-0000-0000-00009C0D0000}"/>
    <cellStyle name="제목 645" xfId="4951" xr:uid="{00000000-0005-0000-0000-00009D0D0000}"/>
    <cellStyle name="제목 646" xfId="4952" xr:uid="{00000000-0005-0000-0000-00009E0D0000}"/>
    <cellStyle name="제목 647" xfId="4953" xr:uid="{00000000-0005-0000-0000-00009F0D0000}"/>
    <cellStyle name="제목 648" xfId="4954" xr:uid="{00000000-0005-0000-0000-0000A00D0000}"/>
    <cellStyle name="제목 649" xfId="4955" xr:uid="{00000000-0005-0000-0000-0000A10D0000}"/>
    <cellStyle name="제목 65" xfId="4956" xr:uid="{00000000-0005-0000-0000-0000A20D0000}"/>
    <cellStyle name="제목 650" xfId="4957" xr:uid="{00000000-0005-0000-0000-0000A30D0000}"/>
    <cellStyle name="제목 651" xfId="4958" xr:uid="{00000000-0005-0000-0000-0000A40D0000}"/>
    <cellStyle name="제목 652" xfId="4959" xr:uid="{00000000-0005-0000-0000-0000A50D0000}"/>
    <cellStyle name="제목 653" xfId="4960" xr:uid="{00000000-0005-0000-0000-0000A60D0000}"/>
    <cellStyle name="제목 654" xfId="4961" xr:uid="{00000000-0005-0000-0000-0000A70D0000}"/>
    <cellStyle name="제목 655" xfId="4962" xr:uid="{00000000-0005-0000-0000-0000A80D0000}"/>
    <cellStyle name="제목 656" xfId="4963" xr:uid="{00000000-0005-0000-0000-0000A90D0000}"/>
    <cellStyle name="제목 657" xfId="4964" xr:uid="{00000000-0005-0000-0000-0000AA0D0000}"/>
    <cellStyle name="제목 658" xfId="4965" xr:uid="{00000000-0005-0000-0000-0000AB0D0000}"/>
    <cellStyle name="제목 659" xfId="4966" xr:uid="{00000000-0005-0000-0000-0000AC0D0000}"/>
    <cellStyle name="제목 66" xfId="4967" xr:uid="{00000000-0005-0000-0000-0000AD0D0000}"/>
    <cellStyle name="제목 660" xfId="4968" xr:uid="{00000000-0005-0000-0000-0000AE0D0000}"/>
    <cellStyle name="제목 661" xfId="4969" xr:uid="{00000000-0005-0000-0000-0000AF0D0000}"/>
    <cellStyle name="제목 662" xfId="4970" xr:uid="{00000000-0005-0000-0000-0000B00D0000}"/>
    <cellStyle name="제목 663" xfId="4971" xr:uid="{00000000-0005-0000-0000-0000B10D0000}"/>
    <cellStyle name="제목 664" xfId="4972" xr:uid="{00000000-0005-0000-0000-0000B20D0000}"/>
    <cellStyle name="제목 665" xfId="4973" xr:uid="{00000000-0005-0000-0000-0000B30D0000}"/>
    <cellStyle name="제목 666" xfId="4974" xr:uid="{00000000-0005-0000-0000-0000B40D0000}"/>
    <cellStyle name="제목 667" xfId="4975" xr:uid="{00000000-0005-0000-0000-0000B50D0000}"/>
    <cellStyle name="제목 668" xfId="4976" xr:uid="{00000000-0005-0000-0000-0000B60D0000}"/>
    <cellStyle name="제목 669" xfId="4977" xr:uid="{00000000-0005-0000-0000-0000B70D0000}"/>
    <cellStyle name="제목 67" xfId="4978" xr:uid="{00000000-0005-0000-0000-0000B80D0000}"/>
    <cellStyle name="제목 670" xfId="4979" xr:uid="{00000000-0005-0000-0000-0000B90D0000}"/>
    <cellStyle name="제목 671" xfId="4980" xr:uid="{00000000-0005-0000-0000-0000BA0D0000}"/>
    <cellStyle name="제목 672" xfId="4981" xr:uid="{00000000-0005-0000-0000-0000BB0D0000}"/>
    <cellStyle name="제목 673" xfId="4982" xr:uid="{00000000-0005-0000-0000-0000BC0D0000}"/>
    <cellStyle name="제목 674" xfId="4983" xr:uid="{00000000-0005-0000-0000-0000BD0D0000}"/>
    <cellStyle name="제목 675" xfId="4984" xr:uid="{00000000-0005-0000-0000-0000BE0D0000}"/>
    <cellStyle name="제목 676" xfId="4985" xr:uid="{00000000-0005-0000-0000-0000BF0D0000}"/>
    <cellStyle name="제목 677" xfId="4986" xr:uid="{00000000-0005-0000-0000-0000C00D0000}"/>
    <cellStyle name="제목 678" xfId="4987" xr:uid="{00000000-0005-0000-0000-0000C10D0000}"/>
    <cellStyle name="제목 679" xfId="4988" xr:uid="{00000000-0005-0000-0000-0000C20D0000}"/>
    <cellStyle name="제목 68" xfId="4989" xr:uid="{00000000-0005-0000-0000-0000C30D0000}"/>
    <cellStyle name="제목 680" xfId="4990" xr:uid="{00000000-0005-0000-0000-0000C40D0000}"/>
    <cellStyle name="제목 681" xfId="4991" xr:uid="{00000000-0005-0000-0000-0000C50D0000}"/>
    <cellStyle name="제목 682" xfId="4992" xr:uid="{00000000-0005-0000-0000-0000C60D0000}"/>
    <cellStyle name="제목 683" xfId="4993" xr:uid="{00000000-0005-0000-0000-0000C70D0000}"/>
    <cellStyle name="제목 684" xfId="4994" xr:uid="{00000000-0005-0000-0000-0000C80D0000}"/>
    <cellStyle name="제목 685" xfId="4995" xr:uid="{00000000-0005-0000-0000-0000C90D0000}"/>
    <cellStyle name="제목 686" xfId="4996" xr:uid="{00000000-0005-0000-0000-0000CA0D0000}"/>
    <cellStyle name="제목 687" xfId="4997" xr:uid="{00000000-0005-0000-0000-0000CB0D0000}"/>
    <cellStyle name="제목 688" xfId="4998" xr:uid="{00000000-0005-0000-0000-0000CC0D0000}"/>
    <cellStyle name="제목 689" xfId="4999" xr:uid="{00000000-0005-0000-0000-0000CD0D0000}"/>
    <cellStyle name="제목 69" xfId="5000" xr:uid="{00000000-0005-0000-0000-0000CE0D0000}"/>
    <cellStyle name="제목 690" xfId="5001" xr:uid="{00000000-0005-0000-0000-0000CF0D0000}"/>
    <cellStyle name="제목 691" xfId="5002" xr:uid="{00000000-0005-0000-0000-0000D00D0000}"/>
    <cellStyle name="제목 692" xfId="5003" xr:uid="{00000000-0005-0000-0000-0000D10D0000}"/>
    <cellStyle name="제목 693" xfId="5004" xr:uid="{00000000-0005-0000-0000-0000D20D0000}"/>
    <cellStyle name="제목 694" xfId="5005" xr:uid="{00000000-0005-0000-0000-0000D30D0000}"/>
    <cellStyle name="제목 695" xfId="5006" xr:uid="{00000000-0005-0000-0000-0000D40D0000}"/>
    <cellStyle name="제목 696" xfId="5007" xr:uid="{00000000-0005-0000-0000-0000D50D0000}"/>
    <cellStyle name="제목 697" xfId="5008" xr:uid="{00000000-0005-0000-0000-0000D60D0000}"/>
    <cellStyle name="제목 698" xfId="5009" xr:uid="{00000000-0005-0000-0000-0000D70D0000}"/>
    <cellStyle name="제목 699" xfId="5010" xr:uid="{00000000-0005-0000-0000-0000D80D0000}"/>
    <cellStyle name="제목 7" xfId="635" xr:uid="{00000000-0005-0000-0000-0000D90D0000}"/>
    <cellStyle name="제목 7 2" xfId="5011" xr:uid="{00000000-0005-0000-0000-0000DA0D0000}"/>
    <cellStyle name="제목 7 3" xfId="5012" xr:uid="{00000000-0005-0000-0000-0000DB0D0000}"/>
    <cellStyle name="제목 70" xfId="5013" xr:uid="{00000000-0005-0000-0000-0000DC0D0000}"/>
    <cellStyle name="제목 700" xfId="5014" xr:uid="{00000000-0005-0000-0000-0000DD0D0000}"/>
    <cellStyle name="제목 701" xfId="5015" xr:uid="{00000000-0005-0000-0000-0000DE0D0000}"/>
    <cellStyle name="제목 702" xfId="5016" xr:uid="{00000000-0005-0000-0000-0000DF0D0000}"/>
    <cellStyle name="제목 703" xfId="5017" xr:uid="{00000000-0005-0000-0000-0000E00D0000}"/>
    <cellStyle name="제목 704" xfId="5018" xr:uid="{00000000-0005-0000-0000-0000E10D0000}"/>
    <cellStyle name="제목 705" xfId="5019" xr:uid="{00000000-0005-0000-0000-0000E20D0000}"/>
    <cellStyle name="제목 706" xfId="5020" xr:uid="{00000000-0005-0000-0000-0000E30D0000}"/>
    <cellStyle name="제목 707" xfId="5021" xr:uid="{00000000-0005-0000-0000-0000E40D0000}"/>
    <cellStyle name="제목 708" xfId="5022" xr:uid="{00000000-0005-0000-0000-0000E50D0000}"/>
    <cellStyle name="제목 709" xfId="5023" xr:uid="{00000000-0005-0000-0000-0000E60D0000}"/>
    <cellStyle name="제목 71" xfId="5024" xr:uid="{00000000-0005-0000-0000-0000E70D0000}"/>
    <cellStyle name="제목 710" xfId="5025" xr:uid="{00000000-0005-0000-0000-0000E80D0000}"/>
    <cellStyle name="제목 711" xfId="5026" xr:uid="{00000000-0005-0000-0000-0000E90D0000}"/>
    <cellStyle name="제목 712" xfId="5027" xr:uid="{00000000-0005-0000-0000-0000EA0D0000}"/>
    <cellStyle name="제목 713" xfId="5028" xr:uid="{00000000-0005-0000-0000-0000EB0D0000}"/>
    <cellStyle name="제목 714" xfId="5029" xr:uid="{00000000-0005-0000-0000-0000EC0D0000}"/>
    <cellStyle name="제목 715" xfId="5030" xr:uid="{00000000-0005-0000-0000-0000ED0D0000}"/>
    <cellStyle name="제목 716" xfId="5031" xr:uid="{00000000-0005-0000-0000-0000EE0D0000}"/>
    <cellStyle name="제목 717" xfId="5032" xr:uid="{00000000-0005-0000-0000-0000EF0D0000}"/>
    <cellStyle name="제목 718" xfId="5033" xr:uid="{00000000-0005-0000-0000-0000F00D0000}"/>
    <cellStyle name="제목 719" xfId="5034" xr:uid="{00000000-0005-0000-0000-0000F10D0000}"/>
    <cellStyle name="제목 72" xfId="5035" xr:uid="{00000000-0005-0000-0000-0000F20D0000}"/>
    <cellStyle name="제목 720" xfId="5036" xr:uid="{00000000-0005-0000-0000-0000F30D0000}"/>
    <cellStyle name="제목 721" xfId="5037" xr:uid="{00000000-0005-0000-0000-0000F40D0000}"/>
    <cellStyle name="제목 722" xfId="5038" xr:uid="{00000000-0005-0000-0000-0000F50D0000}"/>
    <cellStyle name="제목 723" xfId="5039" xr:uid="{00000000-0005-0000-0000-0000F60D0000}"/>
    <cellStyle name="제목 724" xfId="5040" xr:uid="{00000000-0005-0000-0000-0000F70D0000}"/>
    <cellStyle name="제목 725" xfId="5041" xr:uid="{00000000-0005-0000-0000-0000F80D0000}"/>
    <cellStyle name="제목 726" xfId="5042" xr:uid="{00000000-0005-0000-0000-0000F90D0000}"/>
    <cellStyle name="제목 727" xfId="5043" xr:uid="{00000000-0005-0000-0000-0000FA0D0000}"/>
    <cellStyle name="제목 728" xfId="5044" xr:uid="{00000000-0005-0000-0000-0000FB0D0000}"/>
    <cellStyle name="제목 729" xfId="5045" xr:uid="{00000000-0005-0000-0000-0000FC0D0000}"/>
    <cellStyle name="제목 73" xfId="5046" xr:uid="{00000000-0005-0000-0000-0000FD0D0000}"/>
    <cellStyle name="제목 730" xfId="5047" xr:uid="{00000000-0005-0000-0000-0000FE0D0000}"/>
    <cellStyle name="제목 731" xfId="5048" xr:uid="{00000000-0005-0000-0000-0000FF0D0000}"/>
    <cellStyle name="제목 732" xfId="5049" xr:uid="{00000000-0005-0000-0000-0000000E0000}"/>
    <cellStyle name="제목 733" xfId="5050" xr:uid="{00000000-0005-0000-0000-0000010E0000}"/>
    <cellStyle name="제목 734" xfId="5051" xr:uid="{00000000-0005-0000-0000-0000020E0000}"/>
    <cellStyle name="제목 735" xfId="5052" xr:uid="{00000000-0005-0000-0000-0000030E0000}"/>
    <cellStyle name="제목 736" xfId="5053" xr:uid="{00000000-0005-0000-0000-0000040E0000}"/>
    <cellStyle name="제목 737" xfId="5054" xr:uid="{00000000-0005-0000-0000-0000050E0000}"/>
    <cellStyle name="제목 738" xfId="5055" xr:uid="{00000000-0005-0000-0000-0000060E0000}"/>
    <cellStyle name="제목 739" xfId="5056" xr:uid="{00000000-0005-0000-0000-0000070E0000}"/>
    <cellStyle name="제목 74" xfId="5057" xr:uid="{00000000-0005-0000-0000-0000080E0000}"/>
    <cellStyle name="제목 740" xfId="5058" xr:uid="{00000000-0005-0000-0000-0000090E0000}"/>
    <cellStyle name="제목 741" xfId="5059" xr:uid="{00000000-0005-0000-0000-00000A0E0000}"/>
    <cellStyle name="제목 742" xfId="5060" xr:uid="{00000000-0005-0000-0000-00000B0E0000}"/>
    <cellStyle name="제목 743" xfId="5061" xr:uid="{00000000-0005-0000-0000-00000C0E0000}"/>
    <cellStyle name="제목 744" xfId="5062" xr:uid="{00000000-0005-0000-0000-00000D0E0000}"/>
    <cellStyle name="제목 745" xfId="5063" xr:uid="{00000000-0005-0000-0000-00000E0E0000}"/>
    <cellStyle name="제목 746" xfId="5064" xr:uid="{00000000-0005-0000-0000-00000F0E0000}"/>
    <cellStyle name="제목 747" xfId="5065" xr:uid="{00000000-0005-0000-0000-0000100E0000}"/>
    <cellStyle name="제목 748" xfId="5066" xr:uid="{00000000-0005-0000-0000-0000110E0000}"/>
    <cellStyle name="제목 749" xfId="5067" xr:uid="{00000000-0005-0000-0000-0000120E0000}"/>
    <cellStyle name="제목 75" xfId="5068" xr:uid="{00000000-0005-0000-0000-0000130E0000}"/>
    <cellStyle name="제목 750" xfId="5069" xr:uid="{00000000-0005-0000-0000-0000140E0000}"/>
    <cellStyle name="제목 751" xfId="5070" xr:uid="{00000000-0005-0000-0000-0000150E0000}"/>
    <cellStyle name="제목 752" xfId="5071" xr:uid="{00000000-0005-0000-0000-0000160E0000}"/>
    <cellStyle name="제목 753" xfId="5072" xr:uid="{00000000-0005-0000-0000-0000170E0000}"/>
    <cellStyle name="제목 754" xfId="5073" xr:uid="{00000000-0005-0000-0000-0000180E0000}"/>
    <cellStyle name="제목 755" xfId="5074" xr:uid="{00000000-0005-0000-0000-0000190E0000}"/>
    <cellStyle name="제목 756" xfId="5075" xr:uid="{00000000-0005-0000-0000-00001A0E0000}"/>
    <cellStyle name="제목 76" xfId="5076" xr:uid="{00000000-0005-0000-0000-00001B0E0000}"/>
    <cellStyle name="제목 77" xfId="5077" xr:uid="{00000000-0005-0000-0000-00001C0E0000}"/>
    <cellStyle name="제목 78" xfId="5078" xr:uid="{00000000-0005-0000-0000-00001D0E0000}"/>
    <cellStyle name="제목 79" xfId="5079" xr:uid="{00000000-0005-0000-0000-00001E0E0000}"/>
    <cellStyle name="제목 8" xfId="636" xr:uid="{00000000-0005-0000-0000-00001F0E0000}"/>
    <cellStyle name="제목 8 2" xfId="5080" xr:uid="{00000000-0005-0000-0000-0000200E0000}"/>
    <cellStyle name="제목 8 3" xfId="5081" xr:uid="{00000000-0005-0000-0000-0000210E0000}"/>
    <cellStyle name="제목 8 4" xfId="5082" xr:uid="{00000000-0005-0000-0000-0000220E0000}"/>
    <cellStyle name="제목 80" xfId="5083" xr:uid="{00000000-0005-0000-0000-0000230E0000}"/>
    <cellStyle name="제목 81" xfId="5084" xr:uid="{00000000-0005-0000-0000-0000240E0000}"/>
    <cellStyle name="제목 82" xfId="5085" xr:uid="{00000000-0005-0000-0000-0000250E0000}"/>
    <cellStyle name="제목 83" xfId="5086" xr:uid="{00000000-0005-0000-0000-0000260E0000}"/>
    <cellStyle name="제목 84" xfId="5087" xr:uid="{00000000-0005-0000-0000-0000270E0000}"/>
    <cellStyle name="제목 85" xfId="5088" xr:uid="{00000000-0005-0000-0000-0000280E0000}"/>
    <cellStyle name="제목 86" xfId="5089" xr:uid="{00000000-0005-0000-0000-0000290E0000}"/>
    <cellStyle name="제목 87" xfId="5090" xr:uid="{00000000-0005-0000-0000-00002A0E0000}"/>
    <cellStyle name="제목 88" xfId="5091" xr:uid="{00000000-0005-0000-0000-00002B0E0000}"/>
    <cellStyle name="제목 89" xfId="5092" xr:uid="{00000000-0005-0000-0000-00002C0E0000}"/>
    <cellStyle name="제목 9" xfId="637" xr:uid="{00000000-0005-0000-0000-00002D0E0000}"/>
    <cellStyle name="제목 9 2" xfId="5093" xr:uid="{00000000-0005-0000-0000-00002E0E0000}"/>
    <cellStyle name="제목 9 3" xfId="5094" xr:uid="{00000000-0005-0000-0000-00002F0E0000}"/>
    <cellStyle name="제목 90" xfId="5095" xr:uid="{00000000-0005-0000-0000-0000300E0000}"/>
    <cellStyle name="제목 91" xfId="5096" xr:uid="{00000000-0005-0000-0000-0000310E0000}"/>
    <cellStyle name="제목 92" xfId="5097" xr:uid="{00000000-0005-0000-0000-0000320E0000}"/>
    <cellStyle name="제목 93" xfId="5098" xr:uid="{00000000-0005-0000-0000-0000330E0000}"/>
    <cellStyle name="제목 94" xfId="5099" xr:uid="{00000000-0005-0000-0000-0000340E0000}"/>
    <cellStyle name="제목 95" xfId="5100" xr:uid="{00000000-0005-0000-0000-0000350E0000}"/>
    <cellStyle name="제목 96" xfId="5101" xr:uid="{00000000-0005-0000-0000-0000360E0000}"/>
    <cellStyle name="제목 97" xfId="5102" xr:uid="{00000000-0005-0000-0000-0000370E0000}"/>
    <cellStyle name="제목 98" xfId="5103" xr:uid="{00000000-0005-0000-0000-0000380E0000}"/>
    <cellStyle name="제목 99" xfId="5104" xr:uid="{00000000-0005-0000-0000-0000390E0000}"/>
    <cellStyle name="제목[1 줄]" xfId="5105" xr:uid="{00000000-0005-0000-0000-00003A0E0000}"/>
    <cellStyle name="제목[2줄 아래]" xfId="5106" xr:uid="{00000000-0005-0000-0000-00003B0E0000}"/>
    <cellStyle name="제목[2줄 위]" xfId="5107" xr:uid="{00000000-0005-0000-0000-00003C0E0000}"/>
    <cellStyle name="제목1" xfId="5108" xr:uid="{00000000-0005-0000-0000-00003D0E0000}"/>
    <cellStyle name="좋음 10" xfId="638" xr:uid="{00000000-0005-0000-0000-00003E0E0000}"/>
    <cellStyle name="좋음 10 2" xfId="5109" xr:uid="{00000000-0005-0000-0000-00003F0E0000}"/>
    <cellStyle name="좋음 10 3" xfId="5110" xr:uid="{00000000-0005-0000-0000-0000400E0000}"/>
    <cellStyle name="좋음 11" xfId="639" xr:uid="{00000000-0005-0000-0000-0000410E0000}"/>
    <cellStyle name="좋음 12" xfId="640" xr:uid="{00000000-0005-0000-0000-0000420E0000}"/>
    <cellStyle name="좋음 13" xfId="641" xr:uid="{00000000-0005-0000-0000-0000430E0000}"/>
    <cellStyle name="좋음 14" xfId="642" xr:uid="{00000000-0005-0000-0000-0000440E0000}"/>
    <cellStyle name="좋음 15" xfId="643" xr:uid="{00000000-0005-0000-0000-0000450E0000}"/>
    <cellStyle name="좋음 16" xfId="644" xr:uid="{00000000-0005-0000-0000-0000460E0000}"/>
    <cellStyle name="좋음 2" xfId="645" xr:uid="{00000000-0005-0000-0000-0000470E0000}"/>
    <cellStyle name="좋음 2 2" xfId="5111" xr:uid="{00000000-0005-0000-0000-0000480E0000}"/>
    <cellStyle name="좋음 2 3" xfId="5112" xr:uid="{00000000-0005-0000-0000-0000490E0000}"/>
    <cellStyle name="좋음 3" xfId="646" xr:uid="{00000000-0005-0000-0000-00004A0E0000}"/>
    <cellStyle name="좋음 3 2" xfId="5113" xr:uid="{00000000-0005-0000-0000-00004B0E0000}"/>
    <cellStyle name="좋음 3 3" xfId="5114" xr:uid="{00000000-0005-0000-0000-00004C0E0000}"/>
    <cellStyle name="좋음 4" xfId="647" xr:uid="{00000000-0005-0000-0000-00004D0E0000}"/>
    <cellStyle name="좋음 4 2" xfId="5115" xr:uid="{00000000-0005-0000-0000-00004E0E0000}"/>
    <cellStyle name="좋음 4 3" xfId="5116" xr:uid="{00000000-0005-0000-0000-00004F0E0000}"/>
    <cellStyle name="좋음 5" xfId="648" xr:uid="{00000000-0005-0000-0000-0000500E0000}"/>
    <cellStyle name="좋음 5 2" xfId="5117" xr:uid="{00000000-0005-0000-0000-0000510E0000}"/>
    <cellStyle name="좋음 5 3" xfId="5118" xr:uid="{00000000-0005-0000-0000-0000520E0000}"/>
    <cellStyle name="좋음 5 4" xfId="5119" xr:uid="{00000000-0005-0000-0000-0000530E0000}"/>
    <cellStyle name="좋음 6" xfId="649" xr:uid="{00000000-0005-0000-0000-0000540E0000}"/>
    <cellStyle name="좋음 6 2" xfId="5120" xr:uid="{00000000-0005-0000-0000-0000550E0000}"/>
    <cellStyle name="좋음 6 3" xfId="5121" xr:uid="{00000000-0005-0000-0000-0000560E0000}"/>
    <cellStyle name="좋음 7" xfId="650" xr:uid="{00000000-0005-0000-0000-0000570E0000}"/>
    <cellStyle name="좋음 7 2" xfId="5122" xr:uid="{00000000-0005-0000-0000-0000580E0000}"/>
    <cellStyle name="좋음 7 3" xfId="5123" xr:uid="{00000000-0005-0000-0000-0000590E0000}"/>
    <cellStyle name="좋음 8" xfId="651" xr:uid="{00000000-0005-0000-0000-00005A0E0000}"/>
    <cellStyle name="좋음 8 2" xfId="5124" xr:uid="{00000000-0005-0000-0000-00005B0E0000}"/>
    <cellStyle name="좋음 8 3" xfId="5125" xr:uid="{00000000-0005-0000-0000-00005C0E0000}"/>
    <cellStyle name="좋음 9" xfId="652" xr:uid="{00000000-0005-0000-0000-00005D0E0000}"/>
    <cellStyle name="좋음 9 2" xfId="5126" xr:uid="{00000000-0005-0000-0000-00005E0E0000}"/>
    <cellStyle name="좋음 9 3" xfId="5127" xr:uid="{00000000-0005-0000-0000-00005F0E0000}"/>
    <cellStyle name="지정되지 않음" xfId="5128" xr:uid="{00000000-0005-0000-0000-0000600E0000}"/>
    <cellStyle name="钎霖_  辆  钦  " xfId="5129" xr:uid="{00000000-0005-0000-0000-0000610E0000}"/>
    <cellStyle name="출력 10" xfId="653" xr:uid="{00000000-0005-0000-0000-0000620E0000}"/>
    <cellStyle name="출력 10 2" xfId="5130" xr:uid="{00000000-0005-0000-0000-0000630E0000}"/>
    <cellStyle name="출력 10 3" xfId="5131" xr:uid="{00000000-0005-0000-0000-0000640E0000}"/>
    <cellStyle name="출력 11" xfId="654" xr:uid="{00000000-0005-0000-0000-0000650E0000}"/>
    <cellStyle name="출력 12" xfId="655" xr:uid="{00000000-0005-0000-0000-0000660E0000}"/>
    <cellStyle name="출력 13" xfId="656" xr:uid="{00000000-0005-0000-0000-0000670E0000}"/>
    <cellStyle name="출력 14" xfId="657" xr:uid="{00000000-0005-0000-0000-0000680E0000}"/>
    <cellStyle name="출력 15" xfId="658" xr:uid="{00000000-0005-0000-0000-0000690E0000}"/>
    <cellStyle name="출력 16" xfId="659" xr:uid="{00000000-0005-0000-0000-00006A0E0000}"/>
    <cellStyle name="출력 2" xfId="660" xr:uid="{00000000-0005-0000-0000-00006B0E0000}"/>
    <cellStyle name="출력 2 2" xfId="5132" xr:uid="{00000000-0005-0000-0000-00006C0E0000}"/>
    <cellStyle name="출력 2 3" xfId="5133" xr:uid="{00000000-0005-0000-0000-00006D0E0000}"/>
    <cellStyle name="출력 3" xfId="661" xr:uid="{00000000-0005-0000-0000-00006E0E0000}"/>
    <cellStyle name="출력 3 2" xfId="5134" xr:uid="{00000000-0005-0000-0000-00006F0E0000}"/>
    <cellStyle name="출력 3 3" xfId="5135" xr:uid="{00000000-0005-0000-0000-0000700E0000}"/>
    <cellStyle name="출력 4" xfId="662" xr:uid="{00000000-0005-0000-0000-0000710E0000}"/>
    <cellStyle name="출력 4 2" xfId="5136" xr:uid="{00000000-0005-0000-0000-0000720E0000}"/>
    <cellStyle name="출력 4 3" xfId="5137" xr:uid="{00000000-0005-0000-0000-0000730E0000}"/>
    <cellStyle name="출력 5" xfId="663" xr:uid="{00000000-0005-0000-0000-0000740E0000}"/>
    <cellStyle name="출력 5 2" xfId="5138" xr:uid="{00000000-0005-0000-0000-0000750E0000}"/>
    <cellStyle name="출력 5 3" xfId="5139" xr:uid="{00000000-0005-0000-0000-0000760E0000}"/>
    <cellStyle name="출력 5 4" xfId="5140" xr:uid="{00000000-0005-0000-0000-0000770E0000}"/>
    <cellStyle name="출력 6" xfId="664" xr:uid="{00000000-0005-0000-0000-0000780E0000}"/>
    <cellStyle name="출력 6 2" xfId="5141" xr:uid="{00000000-0005-0000-0000-0000790E0000}"/>
    <cellStyle name="출력 6 3" xfId="5142" xr:uid="{00000000-0005-0000-0000-00007A0E0000}"/>
    <cellStyle name="출력 7" xfId="665" xr:uid="{00000000-0005-0000-0000-00007B0E0000}"/>
    <cellStyle name="출력 7 2" xfId="5143" xr:uid="{00000000-0005-0000-0000-00007C0E0000}"/>
    <cellStyle name="출력 7 3" xfId="5144" xr:uid="{00000000-0005-0000-0000-00007D0E0000}"/>
    <cellStyle name="출력 8" xfId="666" xr:uid="{00000000-0005-0000-0000-00007E0E0000}"/>
    <cellStyle name="출력 8 2" xfId="5145" xr:uid="{00000000-0005-0000-0000-00007F0E0000}"/>
    <cellStyle name="출력 8 3" xfId="5146" xr:uid="{00000000-0005-0000-0000-0000800E0000}"/>
    <cellStyle name="출력 9" xfId="667" xr:uid="{00000000-0005-0000-0000-0000810E0000}"/>
    <cellStyle name="출력 9 2" xfId="5147" xr:uid="{00000000-0005-0000-0000-0000820E0000}"/>
    <cellStyle name="출력 9 3" xfId="5148" xr:uid="{00000000-0005-0000-0000-0000830E0000}"/>
    <cellStyle name="콤마 [0]_  종  합  " xfId="5149" xr:uid="{00000000-0005-0000-0000-0000840E0000}"/>
    <cellStyle name="콤마 [2]" xfId="5150" xr:uid="{00000000-0005-0000-0000-0000850E0000}"/>
    <cellStyle name="콤마[0]" xfId="5151" xr:uid="{00000000-0005-0000-0000-0000860E0000}"/>
    <cellStyle name="콤마_  종  합  " xfId="5152" xr:uid="{00000000-0005-0000-0000-0000870E0000}"/>
    <cellStyle name="通貨 [0.00]_PERSONAL" xfId="5153" xr:uid="{00000000-0005-0000-0000-0000880E0000}"/>
    <cellStyle name="통화 [0] 2" xfId="5154" xr:uid="{00000000-0005-0000-0000-0000890E0000}"/>
    <cellStyle name="통화 [0] 2 2" xfId="5155" xr:uid="{00000000-0005-0000-0000-00008A0E0000}"/>
    <cellStyle name="통화 [0] 2 2 2" xfId="5156" xr:uid="{00000000-0005-0000-0000-00008B0E0000}"/>
    <cellStyle name="통화 [0] 2 3" xfId="5157" xr:uid="{00000000-0005-0000-0000-00008C0E0000}"/>
    <cellStyle name="통화 [0] 2 4" xfId="5158" xr:uid="{00000000-0005-0000-0000-00008D0E0000}"/>
    <cellStyle name="통화 [0] 2 5" xfId="5159" xr:uid="{00000000-0005-0000-0000-00008E0E0000}"/>
    <cellStyle name="통화 [0] 2 6" xfId="5160" xr:uid="{00000000-0005-0000-0000-00008F0E0000}"/>
    <cellStyle name="통화 [0] 2 7" xfId="5161" xr:uid="{00000000-0005-0000-0000-0000900E0000}"/>
    <cellStyle name="통화 [0] 2 8" xfId="5162" xr:uid="{00000000-0005-0000-0000-0000910E0000}"/>
    <cellStyle name="통화 [0] 2 9" xfId="5163" xr:uid="{00000000-0005-0000-0000-0000920E0000}"/>
    <cellStyle name="통화 [0] 3" xfId="5164" xr:uid="{00000000-0005-0000-0000-0000930E0000}"/>
    <cellStyle name="통화 [0] 3 10" xfId="5165" xr:uid="{00000000-0005-0000-0000-0000940E0000}"/>
    <cellStyle name="통화 [0] 3 11" xfId="5166" xr:uid="{00000000-0005-0000-0000-0000950E0000}"/>
    <cellStyle name="통화 [0] 3 2" xfId="5167" xr:uid="{00000000-0005-0000-0000-0000960E0000}"/>
    <cellStyle name="통화 [0] 3 2 2" xfId="5168" xr:uid="{00000000-0005-0000-0000-0000970E0000}"/>
    <cellStyle name="통화 [0] 3 3" xfId="5169" xr:uid="{00000000-0005-0000-0000-0000980E0000}"/>
    <cellStyle name="통화 [0] 3 4" xfId="5170" xr:uid="{00000000-0005-0000-0000-0000990E0000}"/>
    <cellStyle name="통화 [0] 3 5" xfId="5171" xr:uid="{00000000-0005-0000-0000-00009A0E0000}"/>
    <cellStyle name="통화 [0] 3 6" xfId="5172" xr:uid="{00000000-0005-0000-0000-00009B0E0000}"/>
    <cellStyle name="통화 [0] 3 7" xfId="5173" xr:uid="{00000000-0005-0000-0000-00009C0E0000}"/>
    <cellStyle name="통화 [0] 3 8" xfId="5174" xr:uid="{00000000-0005-0000-0000-00009D0E0000}"/>
    <cellStyle name="통화 [0] 3 9" xfId="5175" xr:uid="{00000000-0005-0000-0000-00009E0E0000}"/>
    <cellStyle name="통화 [0] 4" xfId="5176" xr:uid="{00000000-0005-0000-0000-00009F0E0000}"/>
    <cellStyle name="통화 [0] 4 2" xfId="5177" xr:uid="{00000000-0005-0000-0000-0000A00E0000}"/>
    <cellStyle name="통화 [0] 5" xfId="5178" xr:uid="{00000000-0005-0000-0000-0000A10E0000}"/>
    <cellStyle name="통화 [0] 5 10" xfId="5179" xr:uid="{00000000-0005-0000-0000-0000A20E0000}"/>
    <cellStyle name="통화 [0] 5 2" xfId="5180" xr:uid="{00000000-0005-0000-0000-0000A30E0000}"/>
    <cellStyle name="통화 [0] 5 3" xfId="5181" xr:uid="{00000000-0005-0000-0000-0000A40E0000}"/>
    <cellStyle name="통화 [0] 5 4" xfId="5182" xr:uid="{00000000-0005-0000-0000-0000A50E0000}"/>
    <cellStyle name="통화 [0] 5 5" xfId="5183" xr:uid="{00000000-0005-0000-0000-0000A60E0000}"/>
    <cellStyle name="통화 [0] 5 6" xfId="5184" xr:uid="{00000000-0005-0000-0000-0000A70E0000}"/>
    <cellStyle name="통화 [0] 5 7" xfId="5185" xr:uid="{00000000-0005-0000-0000-0000A80E0000}"/>
    <cellStyle name="통화 [0] 5 8" xfId="5186" xr:uid="{00000000-0005-0000-0000-0000A90E0000}"/>
    <cellStyle name="통화 [0] 5 9" xfId="5187" xr:uid="{00000000-0005-0000-0000-0000AA0E0000}"/>
    <cellStyle name="통화 2" xfId="5188" xr:uid="{00000000-0005-0000-0000-0000AB0E0000}"/>
    <cellStyle name="통화 3" xfId="5189" xr:uid="{00000000-0005-0000-0000-0000AC0E0000}"/>
    <cellStyle name="통화 4" xfId="5190" xr:uid="{00000000-0005-0000-0000-0000AD0E0000}"/>
    <cellStyle name="통화 5" xfId="5191" xr:uid="{00000000-0005-0000-0000-0000AE0E0000}"/>
    <cellStyle name="通貨_PERSONAL" xfId="5192" xr:uid="{00000000-0005-0000-0000-0000AF0E0000}"/>
    <cellStyle name="烹拳 [0]_  辆  钦  " xfId="5193" xr:uid="{00000000-0005-0000-0000-0000B00E0000}"/>
    <cellStyle name="烹拳_  辆  钦  " xfId="5194" xr:uid="{00000000-0005-0000-0000-0000B10E0000}"/>
    <cellStyle name="퍼센트" xfId="668" xr:uid="{00000000-0005-0000-0000-0000B20E0000}"/>
    <cellStyle name="퍼센트 2" xfId="5195" xr:uid="{00000000-0005-0000-0000-0000B30E0000}"/>
    <cellStyle name="표머릿글(上)" xfId="5196" xr:uid="{00000000-0005-0000-0000-0000B40E0000}"/>
    <cellStyle name="표머릿글(中)" xfId="5197" xr:uid="{00000000-0005-0000-0000-0000B50E0000}"/>
    <cellStyle name="표머릿글(下)" xfId="5198" xr:uid="{00000000-0005-0000-0000-0000B60E0000}"/>
    <cellStyle name="표준" xfId="0" builtinId="0"/>
    <cellStyle name="표준 10" xfId="669" xr:uid="{00000000-0005-0000-0000-0000B80E0000}"/>
    <cellStyle name="표준 10 10" xfId="670" xr:uid="{00000000-0005-0000-0000-0000B90E0000}"/>
    <cellStyle name="표준 10 11" xfId="5199" xr:uid="{00000000-0005-0000-0000-0000BA0E0000}"/>
    <cellStyle name="표준 10 2" xfId="671" xr:uid="{00000000-0005-0000-0000-0000BB0E0000}"/>
    <cellStyle name="표준 10 2 2" xfId="672" xr:uid="{00000000-0005-0000-0000-0000BC0E0000}"/>
    <cellStyle name="표준 10 2 2 2" xfId="673" xr:uid="{00000000-0005-0000-0000-0000BD0E0000}"/>
    <cellStyle name="표준 10 2 2 2 2" xfId="674" xr:uid="{00000000-0005-0000-0000-0000BE0E0000}"/>
    <cellStyle name="표준 10 2 2 3" xfId="675" xr:uid="{00000000-0005-0000-0000-0000BF0E0000}"/>
    <cellStyle name="표준 10 2 2 4" xfId="676" xr:uid="{00000000-0005-0000-0000-0000C00E0000}"/>
    <cellStyle name="표준 10 2 2 5" xfId="5200" xr:uid="{00000000-0005-0000-0000-0000C10E0000}"/>
    <cellStyle name="표준 10 2 3" xfId="677" xr:uid="{00000000-0005-0000-0000-0000C20E0000}"/>
    <cellStyle name="표준 10 2 3 2" xfId="678" xr:uid="{00000000-0005-0000-0000-0000C30E0000}"/>
    <cellStyle name="표준 10 2 3 2 2" xfId="679" xr:uid="{00000000-0005-0000-0000-0000C40E0000}"/>
    <cellStyle name="표준 10 2 3 3" xfId="680" xr:uid="{00000000-0005-0000-0000-0000C50E0000}"/>
    <cellStyle name="표준 10 2 3 4" xfId="681" xr:uid="{00000000-0005-0000-0000-0000C60E0000}"/>
    <cellStyle name="표준 10 2 4" xfId="682" xr:uid="{00000000-0005-0000-0000-0000C70E0000}"/>
    <cellStyle name="표준 10 2 4 2" xfId="683" xr:uid="{00000000-0005-0000-0000-0000C80E0000}"/>
    <cellStyle name="표준 10 2 4 2 2" xfId="684" xr:uid="{00000000-0005-0000-0000-0000C90E0000}"/>
    <cellStyle name="표준 10 2 4 3" xfId="685" xr:uid="{00000000-0005-0000-0000-0000CA0E0000}"/>
    <cellStyle name="표준 10 2 4 4" xfId="686" xr:uid="{00000000-0005-0000-0000-0000CB0E0000}"/>
    <cellStyle name="표준 10 2 5" xfId="687" xr:uid="{00000000-0005-0000-0000-0000CC0E0000}"/>
    <cellStyle name="표준 10 2 5 2" xfId="688" xr:uid="{00000000-0005-0000-0000-0000CD0E0000}"/>
    <cellStyle name="표준 10 2 5 2 2" xfId="689" xr:uid="{00000000-0005-0000-0000-0000CE0E0000}"/>
    <cellStyle name="표준 10 2 5 3" xfId="690" xr:uid="{00000000-0005-0000-0000-0000CF0E0000}"/>
    <cellStyle name="표준 10 2 5 4" xfId="691" xr:uid="{00000000-0005-0000-0000-0000D00E0000}"/>
    <cellStyle name="표준 10 2 6" xfId="692" xr:uid="{00000000-0005-0000-0000-0000D10E0000}"/>
    <cellStyle name="표준 10 2 7" xfId="693" xr:uid="{00000000-0005-0000-0000-0000D20E0000}"/>
    <cellStyle name="표준 10 2 7 2" xfId="694" xr:uid="{00000000-0005-0000-0000-0000D30E0000}"/>
    <cellStyle name="표준 10 2 8" xfId="695" xr:uid="{00000000-0005-0000-0000-0000D40E0000}"/>
    <cellStyle name="표준 10 2_소방방재청" xfId="696" xr:uid="{00000000-0005-0000-0000-0000D50E0000}"/>
    <cellStyle name="표준 10 3" xfId="697" xr:uid="{00000000-0005-0000-0000-0000D60E0000}"/>
    <cellStyle name="표준 10 3 2" xfId="5201" xr:uid="{00000000-0005-0000-0000-0000D70E0000}"/>
    <cellStyle name="표준 10 4" xfId="698" xr:uid="{00000000-0005-0000-0000-0000D80E0000}"/>
    <cellStyle name="표준 10 4 10" xfId="5202" xr:uid="{00000000-0005-0000-0000-0000D90E0000}"/>
    <cellStyle name="표준 10 4 2" xfId="699" xr:uid="{00000000-0005-0000-0000-0000DA0E0000}"/>
    <cellStyle name="표준 10 4 2 2" xfId="700" xr:uid="{00000000-0005-0000-0000-0000DB0E0000}"/>
    <cellStyle name="표준 10 4 2_5. 네트워크_진단결과 상세" xfId="701" xr:uid="{00000000-0005-0000-0000-0000DC0E0000}"/>
    <cellStyle name="표준 10 4 3" xfId="702" xr:uid="{00000000-0005-0000-0000-0000DD0E0000}"/>
    <cellStyle name="표준 10 4 4" xfId="703" xr:uid="{00000000-0005-0000-0000-0000DE0E0000}"/>
    <cellStyle name="표준 10 4 5" xfId="5203" xr:uid="{00000000-0005-0000-0000-0000DF0E0000}"/>
    <cellStyle name="표준 10 4 6" xfId="5204" xr:uid="{00000000-0005-0000-0000-0000E00E0000}"/>
    <cellStyle name="표준 10 4 7" xfId="5205" xr:uid="{00000000-0005-0000-0000-0000E10E0000}"/>
    <cellStyle name="표준 10 4 8" xfId="5206" xr:uid="{00000000-0005-0000-0000-0000E20E0000}"/>
    <cellStyle name="표준 10 4 9" xfId="5207" xr:uid="{00000000-0005-0000-0000-0000E30E0000}"/>
    <cellStyle name="표준 10 5" xfId="704" xr:uid="{00000000-0005-0000-0000-0000E40E0000}"/>
    <cellStyle name="표준 10 5 2" xfId="5208" xr:uid="{00000000-0005-0000-0000-0000E50E0000}"/>
    <cellStyle name="표준 10 6" xfId="705" xr:uid="{00000000-0005-0000-0000-0000E60E0000}"/>
    <cellStyle name="표준 10 7" xfId="706" xr:uid="{00000000-0005-0000-0000-0000E70E0000}"/>
    <cellStyle name="표준 10 8" xfId="707" xr:uid="{00000000-0005-0000-0000-0000E80E0000}"/>
    <cellStyle name="표준 10 8 2" xfId="708" xr:uid="{00000000-0005-0000-0000-0000E90E0000}"/>
    <cellStyle name="표준 10 8 3" xfId="709" xr:uid="{00000000-0005-0000-0000-0000EA0E0000}"/>
    <cellStyle name="표준 10 8 4" xfId="710" xr:uid="{00000000-0005-0000-0000-0000EB0E0000}"/>
    <cellStyle name="표준 10 9" xfId="711" xr:uid="{00000000-0005-0000-0000-0000EC0E0000}"/>
    <cellStyle name="표준 10_5. 네트워크_진단결과 상세" xfId="712" xr:uid="{00000000-0005-0000-0000-0000ED0E0000}"/>
    <cellStyle name="표준 100" xfId="713" xr:uid="{00000000-0005-0000-0000-0000EE0E0000}"/>
    <cellStyle name="표준 101" xfId="714" xr:uid="{00000000-0005-0000-0000-0000EF0E0000}"/>
    <cellStyle name="표준 102" xfId="5209" xr:uid="{00000000-0005-0000-0000-0000F00E0000}"/>
    <cellStyle name="표준 103" xfId="715" xr:uid="{00000000-0005-0000-0000-0000F10E0000}"/>
    <cellStyle name="표준 104" xfId="716" xr:uid="{00000000-0005-0000-0000-0000F20E0000}"/>
    <cellStyle name="표준 105" xfId="717" xr:uid="{00000000-0005-0000-0000-0000F30E0000}"/>
    <cellStyle name="표준 106" xfId="718" xr:uid="{00000000-0005-0000-0000-0000F40E0000}"/>
    <cellStyle name="표준 107" xfId="719" xr:uid="{00000000-0005-0000-0000-0000F50E0000}"/>
    <cellStyle name="표준 108" xfId="720" xr:uid="{00000000-0005-0000-0000-0000F60E0000}"/>
    <cellStyle name="표준 109" xfId="5210" xr:uid="{00000000-0005-0000-0000-0000F70E0000}"/>
    <cellStyle name="표준 11" xfId="721" xr:uid="{00000000-0005-0000-0000-0000F80E0000}"/>
    <cellStyle name="표준 11 10" xfId="722" xr:uid="{00000000-0005-0000-0000-0000F90E0000}"/>
    <cellStyle name="표준 11 11" xfId="5211" xr:uid="{00000000-0005-0000-0000-0000FA0E0000}"/>
    <cellStyle name="표준 11 2" xfId="723" xr:uid="{00000000-0005-0000-0000-0000FB0E0000}"/>
    <cellStyle name="표준 11 2 2" xfId="724" xr:uid="{00000000-0005-0000-0000-0000FC0E0000}"/>
    <cellStyle name="표준 11 2 2 2" xfId="725" xr:uid="{00000000-0005-0000-0000-0000FD0E0000}"/>
    <cellStyle name="표준 11 2 2 2 2" xfId="726" xr:uid="{00000000-0005-0000-0000-0000FE0E0000}"/>
    <cellStyle name="표준 11 2 2 3" xfId="727" xr:uid="{00000000-0005-0000-0000-0000FF0E0000}"/>
    <cellStyle name="표준 11 2 2 4" xfId="728" xr:uid="{00000000-0005-0000-0000-0000000F0000}"/>
    <cellStyle name="표준 11 2 3" xfId="729" xr:uid="{00000000-0005-0000-0000-0000010F0000}"/>
    <cellStyle name="표준 11 2 4" xfId="730" xr:uid="{00000000-0005-0000-0000-0000020F0000}"/>
    <cellStyle name="표준 11 2 5" xfId="731" xr:uid="{00000000-0005-0000-0000-0000030F0000}"/>
    <cellStyle name="표준 11 2 6" xfId="732" xr:uid="{00000000-0005-0000-0000-0000040F0000}"/>
    <cellStyle name="표준 11 2 7" xfId="733" xr:uid="{00000000-0005-0000-0000-0000050F0000}"/>
    <cellStyle name="표준 11 2 7 2" xfId="734" xr:uid="{00000000-0005-0000-0000-0000060F0000}"/>
    <cellStyle name="표준 11 2 8" xfId="735" xr:uid="{00000000-0005-0000-0000-0000070F0000}"/>
    <cellStyle name="표준 11 2 9" xfId="5212" xr:uid="{00000000-0005-0000-0000-0000080F0000}"/>
    <cellStyle name="표준 11 2_소방방재청" xfId="736" xr:uid="{00000000-0005-0000-0000-0000090F0000}"/>
    <cellStyle name="표준 11 3" xfId="737" xr:uid="{00000000-0005-0000-0000-00000A0F0000}"/>
    <cellStyle name="표준 11 3 2" xfId="5213" xr:uid="{00000000-0005-0000-0000-00000B0F0000}"/>
    <cellStyle name="표준 11 4" xfId="738" xr:uid="{00000000-0005-0000-0000-00000C0F0000}"/>
    <cellStyle name="표준 11 4 10" xfId="5214" xr:uid="{00000000-0005-0000-0000-00000D0F0000}"/>
    <cellStyle name="표준 11 4 2" xfId="739" xr:uid="{00000000-0005-0000-0000-00000E0F0000}"/>
    <cellStyle name="표준 11 4 2 2" xfId="740" xr:uid="{00000000-0005-0000-0000-00000F0F0000}"/>
    <cellStyle name="표준 11 4 2_5. 네트워크_진단결과 상세" xfId="741" xr:uid="{00000000-0005-0000-0000-0000100F0000}"/>
    <cellStyle name="표준 11 4 3" xfId="742" xr:uid="{00000000-0005-0000-0000-0000110F0000}"/>
    <cellStyle name="표준 11 4 4" xfId="743" xr:uid="{00000000-0005-0000-0000-0000120F0000}"/>
    <cellStyle name="표준 11 4 5" xfId="5215" xr:uid="{00000000-0005-0000-0000-0000130F0000}"/>
    <cellStyle name="표준 11 4 6" xfId="5216" xr:uid="{00000000-0005-0000-0000-0000140F0000}"/>
    <cellStyle name="표준 11 4 7" xfId="5217" xr:uid="{00000000-0005-0000-0000-0000150F0000}"/>
    <cellStyle name="표준 11 4 8" xfId="5218" xr:uid="{00000000-0005-0000-0000-0000160F0000}"/>
    <cellStyle name="표준 11 4 9" xfId="5219" xr:uid="{00000000-0005-0000-0000-0000170F0000}"/>
    <cellStyle name="표준 11 5" xfId="744" xr:uid="{00000000-0005-0000-0000-0000180F0000}"/>
    <cellStyle name="표준 11 5 2" xfId="5220" xr:uid="{00000000-0005-0000-0000-0000190F0000}"/>
    <cellStyle name="표준 11 6" xfId="745" xr:uid="{00000000-0005-0000-0000-00001A0F0000}"/>
    <cellStyle name="표준 11 7" xfId="746" xr:uid="{00000000-0005-0000-0000-00001B0F0000}"/>
    <cellStyle name="표준 11 8" xfId="747" xr:uid="{00000000-0005-0000-0000-00001C0F0000}"/>
    <cellStyle name="표준 11 8 2" xfId="748" xr:uid="{00000000-0005-0000-0000-00001D0F0000}"/>
    <cellStyle name="표준 11 8 3" xfId="749" xr:uid="{00000000-0005-0000-0000-00001E0F0000}"/>
    <cellStyle name="표준 11 8 4" xfId="750" xr:uid="{00000000-0005-0000-0000-00001F0F0000}"/>
    <cellStyle name="표준 11 9" xfId="751" xr:uid="{00000000-0005-0000-0000-0000200F0000}"/>
    <cellStyle name="표준 11_5. 네트워크_진단결과 상세" xfId="752" xr:uid="{00000000-0005-0000-0000-0000210F0000}"/>
    <cellStyle name="표준 110" xfId="753" xr:uid="{00000000-0005-0000-0000-0000220F0000}"/>
    <cellStyle name="표준 111" xfId="5221" xr:uid="{00000000-0005-0000-0000-0000230F0000}"/>
    <cellStyle name="표준 112" xfId="754" xr:uid="{00000000-0005-0000-0000-0000240F0000}"/>
    <cellStyle name="표준 113" xfId="5222" xr:uid="{00000000-0005-0000-0000-0000250F0000}"/>
    <cellStyle name="표준 114" xfId="5223" xr:uid="{00000000-0005-0000-0000-0000260F0000}"/>
    <cellStyle name="표준 115" xfId="5224" xr:uid="{00000000-0005-0000-0000-0000270F0000}"/>
    <cellStyle name="표준 116" xfId="5225" xr:uid="{00000000-0005-0000-0000-0000280F0000}"/>
    <cellStyle name="표준 117" xfId="5226" xr:uid="{00000000-0005-0000-0000-0000290F0000}"/>
    <cellStyle name="표준 118" xfId="5227" xr:uid="{00000000-0005-0000-0000-00002A0F0000}"/>
    <cellStyle name="표준 119" xfId="5228" xr:uid="{00000000-0005-0000-0000-00002B0F0000}"/>
    <cellStyle name="표준 12" xfId="755" xr:uid="{00000000-0005-0000-0000-00002C0F0000}"/>
    <cellStyle name="표준 12 10" xfId="5229" xr:uid="{00000000-0005-0000-0000-00002D0F0000}"/>
    <cellStyle name="표준 12 2" xfId="756" xr:uid="{00000000-0005-0000-0000-00002E0F0000}"/>
    <cellStyle name="표준 12 2 2" xfId="757" xr:uid="{00000000-0005-0000-0000-00002F0F0000}"/>
    <cellStyle name="표준 12 2 3" xfId="758" xr:uid="{00000000-0005-0000-0000-0000300F0000}"/>
    <cellStyle name="표준 12 2 4" xfId="759" xr:uid="{00000000-0005-0000-0000-0000310F0000}"/>
    <cellStyle name="표준 12 2 5" xfId="760" xr:uid="{00000000-0005-0000-0000-0000320F0000}"/>
    <cellStyle name="표준 12 2 6" xfId="761" xr:uid="{00000000-0005-0000-0000-0000330F0000}"/>
    <cellStyle name="표준 12 2 7" xfId="762" xr:uid="{00000000-0005-0000-0000-0000340F0000}"/>
    <cellStyle name="표준 12 2 8" xfId="5230" xr:uid="{00000000-0005-0000-0000-0000350F0000}"/>
    <cellStyle name="표준 12 3" xfId="763" xr:uid="{00000000-0005-0000-0000-0000360F0000}"/>
    <cellStyle name="표준 12 4" xfId="764" xr:uid="{00000000-0005-0000-0000-0000370F0000}"/>
    <cellStyle name="표준 12 4 2" xfId="765" xr:uid="{00000000-0005-0000-0000-0000380F0000}"/>
    <cellStyle name="표준 12 4 2 2" xfId="766" xr:uid="{00000000-0005-0000-0000-0000390F0000}"/>
    <cellStyle name="표준 12 4 2_5. 네트워크_진단결과 상세" xfId="767" xr:uid="{00000000-0005-0000-0000-00003A0F0000}"/>
    <cellStyle name="표준 12 4 3" xfId="768" xr:uid="{00000000-0005-0000-0000-00003B0F0000}"/>
    <cellStyle name="표준 12 4 4" xfId="769" xr:uid="{00000000-0005-0000-0000-00003C0F0000}"/>
    <cellStyle name="표준 12 5" xfId="770" xr:uid="{00000000-0005-0000-0000-00003D0F0000}"/>
    <cellStyle name="표준 12 6" xfId="771" xr:uid="{00000000-0005-0000-0000-00003E0F0000}"/>
    <cellStyle name="표준 12 7" xfId="772" xr:uid="{00000000-0005-0000-0000-00003F0F0000}"/>
    <cellStyle name="표준 12 8" xfId="773" xr:uid="{00000000-0005-0000-0000-0000400F0000}"/>
    <cellStyle name="표준 12 8 2" xfId="774" xr:uid="{00000000-0005-0000-0000-0000410F0000}"/>
    <cellStyle name="표준 12 9" xfId="775" xr:uid="{00000000-0005-0000-0000-0000420F0000}"/>
    <cellStyle name="표준 12_5. 네트워크_진단결과 상세" xfId="776" xr:uid="{00000000-0005-0000-0000-0000430F0000}"/>
    <cellStyle name="표준 120" xfId="5231" xr:uid="{00000000-0005-0000-0000-0000440F0000}"/>
    <cellStyle name="표준 121" xfId="5232" xr:uid="{00000000-0005-0000-0000-0000450F0000}"/>
    <cellStyle name="표준 122" xfId="5573" xr:uid="{00000000-0005-0000-0000-0000460F0000}"/>
    <cellStyle name="표준 123" xfId="5574" xr:uid="{00000000-0005-0000-0000-0000470F0000}"/>
    <cellStyle name="표준 124" xfId="5575" xr:uid="{00000000-0005-0000-0000-0000480F0000}"/>
    <cellStyle name="표준 125" xfId="5576" xr:uid="{00000000-0005-0000-0000-0000490F0000}"/>
    <cellStyle name="표준 13" xfId="777" xr:uid="{00000000-0005-0000-0000-00004A0F0000}"/>
    <cellStyle name="표준 13 10" xfId="778" xr:uid="{00000000-0005-0000-0000-00004B0F0000}"/>
    <cellStyle name="표준 13 11" xfId="5233" xr:uid="{00000000-0005-0000-0000-00004C0F0000}"/>
    <cellStyle name="표준 13 2" xfId="779" xr:uid="{00000000-0005-0000-0000-00004D0F0000}"/>
    <cellStyle name="표준 13 2 2" xfId="780" xr:uid="{00000000-0005-0000-0000-00004E0F0000}"/>
    <cellStyle name="표준 13 2 2 2" xfId="781" xr:uid="{00000000-0005-0000-0000-00004F0F0000}"/>
    <cellStyle name="표준 13 2 2 2 2" xfId="782" xr:uid="{00000000-0005-0000-0000-0000500F0000}"/>
    <cellStyle name="표준 13 2 2 3" xfId="783" xr:uid="{00000000-0005-0000-0000-0000510F0000}"/>
    <cellStyle name="표준 13 2 2 4" xfId="784" xr:uid="{00000000-0005-0000-0000-0000520F0000}"/>
    <cellStyle name="표준 13 2 3" xfId="785" xr:uid="{00000000-0005-0000-0000-0000530F0000}"/>
    <cellStyle name="표준 13 2 4" xfId="786" xr:uid="{00000000-0005-0000-0000-0000540F0000}"/>
    <cellStyle name="표준 13 2 5" xfId="787" xr:uid="{00000000-0005-0000-0000-0000550F0000}"/>
    <cellStyle name="표준 13 2 6" xfId="788" xr:uid="{00000000-0005-0000-0000-0000560F0000}"/>
    <cellStyle name="표준 13 2 7" xfId="789" xr:uid="{00000000-0005-0000-0000-0000570F0000}"/>
    <cellStyle name="표준 13 2 7 2" xfId="790" xr:uid="{00000000-0005-0000-0000-0000580F0000}"/>
    <cellStyle name="표준 13 2 8" xfId="791" xr:uid="{00000000-0005-0000-0000-0000590F0000}"/>
    <cellStyle name="표준 13 2 9" xfId="5234" xr:uid="{00000000-0005-0000-0000-00005A0F0000}"/>
    <cellStyle name="표준 13 2_소방방재청" xfId="792" xr:uid="{00000000-0005-0000-0000-00005B0F0000}"/>
    <cellStyle name="표준 13 3" xfId="793" xr:uid="{00000000-0005-0000-0000-00005C0F0000}"/>
    <cellStyle name="표준 13 3 2" xfId="5235" xr:uid="{00000000-0005-0000-0000-00005D0F0000}"/>
    <cellStyle name="표준 13 4" xfId="794" xr:uid="{00000000-0005-0000-0000-00005E0F0000}"/>
    <cellStyle name="표준 13 4 10" xfId="5236" xr:uid="{00000000-0005-0000-0000-00005F0F0000}"/>
    <cellStyle name="표준 13 4 2" xfId="795" xr:uid="{00000000-0005-0000-0000-0000600F0000}"/>
    <cellStyle name="표준 13 4 2 2" xfId="796" xr:uid="{00000000-0005-0000-0000-0000610F0000}"/>
    <cellStyle name="표준 13 4 2_5. 네트워크_진단결과 상세" xfId="797" xr:uid="{00000000-0005-0000-0000-0000620F0000}"/>
    <cellStyle name="표준 13 4 3" xfId="798" xr:uid="{00000000-0005-0000-0000-0000630F0000}"/>
    <cellStyle name="표준 13 4 4" xfId="799" xr:uid="{00000000-0005-0000-0000-0000640F0000}"/>
    <cellStyle name="표준 13 4 5" xfId="5237" xr:uid="{00000000-0005-0000-0000-0000650F0000}"/>
    <cellStyle name="표준 13 4 6" xfId="5238" xr:uid="{00000000-0005-0000-0000-0000660F0000}"/>
    <cellStyle name="표준 13 4 7" xfId="5239" xr:uid="{00000000-0005-0000-0000-0000670F0000}"/>
    <cellStyle name="표준 13 4 8" xfId="5240" xr:uid="{00000000-0005-0000-0000-0000680F0000}"/>
    <cellStyle name="표준 13 4 9" xfId="5241" xr:uid="{00000000-0005-0000-0000-0000690F0000}"/>
    <cellStyle name="표준 13 5" xfId="800" xr:uid="{00000000-0005-0000-0000-00006A0F0000}"/>
    <cellStyle name="표준 13 5 2" xfId="5242" xr:uid="{00000000-0005-0000-0000-00006B0F0000}"/>
    <cellStyle name="표준 13 6" xfId="801" xr:uid="{00000000-0005-0000-0000-00006C0F0000}"/>
    <cellStyle name="표준 13 7" xfId="802" xr:uid="{00000000-0005-0000-0000-00006D0F0000}"/>
    <cellStyle name="표준 13 8" xfId="803" xr:uid="{00000000-0005-0000-0000-00006E0F0000}"/>
    <cellStyle name="표준 13 8 2" xfId="804" xr:uid="{00000000-0005-0000-0000-00006F0F0000}"/>
    <cellStyle name="표준 13 8 3" xfId="805" xr:uid="{00000000-0005-0000-0000-0000700F0000}"/>
    <cellStyle name="표준 13 9" xfId="806" xr:uid="{00000000-0005-0000-0000-0000710F0000}"/>
    <cellStyle name="표준 13_5. 네트워크_진단결과 상세" xfId="807" xr:uid="{00000000-0005-0000-0000-0000720F0000}"/>
    <cellStyle name="표준 14" xfId="808" xr:uid="{00000000-0005-0000-0000-0000730F0000}"/>
    <cellStyle name="표준 14 10" xfId="809" xr:uid="{00000000-0005-0000-0000-0000740F0000}"/>
    <cellStyle name="표준 14 11" xfId="5243" xr:uid="{00000000-0005-0000-0000-0000750F0000}"/>
    <cellStyle name="표준 14 2" xfId="810" xr:uid="{00000000-0005-0000-0000-0000760F0000}"/>
    <cellStyle name="표준 14 2 2" xfId="5244" xr:uid="{00000000-0005-0000-0000-0000770F0000}"/>
    <cellStyle name="표준 14 3" xfId="811" xr:uid="{00000000-0005-0000-0000-0000780F0000}"/>
    <cellStyle name="표준 14 3 2" xfId="5245" xr:uid="{00000000-0005-0000-0000-0000790F0000}"/>
    <cellStyle name="표준 14 4" xfId="812" xr:uid="{00000000-0005-0000-0000-00007A0F0000}"/>
    <cellStyle name="표준 14 4 10" xfId="5246" xr:uid="{00000000-0005-0000-0000-00007B0F0000}"/>
    <cellStyle name="표준 14 4 2" xfId="813" xr:uid="{00000000-0005-0000-0000-00007C0F0000}"/>
    <cellStyle name="표준 14 4 2 2" xfId="814" xr:uid="{00000000-0005-0000-0000-00007D0F0000}"/>
    <cellStyle name="표준 14 4 2_5. 네트워크_진단결과 상세" xfId="815" xr:uid="{00000000-0005-0000-0000-00007E0F0000}"/>
    <cellStyle name="표준 14 4 3" xfId="816" xr:uid="{00000000-0005-0000-0000-00007F0F0000}"/>
    <cellStyle name="표준 14 4 4" xfId="817" xr:uid="{00000000-0005-0000-0000-0000800F0000}"/>
    <cellStyle name="표준 14 4 5" xfId="5247" xr:uid="{00000000-0005-0000-0000-0000810F0000}"/>
    <cellStyle name="표준 14 4 6" xfId="5248" xr:uid="{00000000-0005-0000-0000-0000820F0000}"/>
    <cellStyle name="표준 14 4 7" xfId="5249" xr:uid="{00000000-0005-0000-0000-0000830F0000}"/>
    <cellStyle name="표준 14 4 8" xfId="5250" xr:uid="{00000000-0005-0000-0000-0000840F0000}"/>
    <cellStyle name="표준 14 4 9" xfId="5251" xr:uid="{00000000-0005-0000-0000-0000850F0000}"/>
    <cellStyle name="표준 14 5" xfId="818" xr:uid="{00000000-0005-0000-0000-0000860F0000}"/>
    <cellStyle name="표준 14 5 2" xfId="5252" xr:uid="{00000000-0005-0000-0000-0000870F0000}"/>
    <cellStyle name="표준 14 6" xfId="819" xr:uid="{00000000-0005-0000-0000-0000880F0000}"/>
    <cellStyle name="표준 14 7" xfId="820" xr:uid="{00000000-0005-0000-0000-0000890F0000}"/>
    <cellStyle name="표준 14 8" xfId="821" xr:uid="{00000000-0005-0000-0000-00008A0F0000}"/>
    <cellStyle name="표준 14 8 2" xfId="822" xr:uid="{00000000-0005-0000-0000-00008B0F0000}"/>
    <cellStyle name="표준 14 8 3" xfId="823" xr:uid="{00000000-0005-0000-0000-00008C0F0000}"/>
    <cellStyle name="표준 14 8 4" xfId="824" xr:uid="{00000000-0005-0000-0000-00008D0F0000}"/>
    <cellStyle name="표준 14 9" xfId="825" xr:uid="{00000000-0005-0000-0000-00008E0F0000}"/>
    <cellStyle name="표준 14_5. 네트워크_진단결과 상세" xfId="826" xr:uid="{00000000-0005-0000-0000-00008F0F0000}"/>
    <cellStyle name="표준 15" xfId="827" xr:uid="{00000000-0005-0000-0000-0000900F0000}"/>
    <cellStyle name="표준 15 10" xfId="828" xr:uid="{00000000-0005-0000-0000-0000910F0000}"/>
    <cellStyle name="표준 15 11" xfId="5253" xr:uid="{00000000-0005-0000-0000-0000920F0000}"/>
    <cellStyle name="표준 15 2" xfId="829" xr:uid="{00000000-0005-0000-0000-0000930F0000}"/>
    <cellStyle name="표준 15 2 2" xfId="830" xr:uid="{00000000-0005-0000-0000-0000940F0000}"/>
    <cellStyle name="표준 15 2 2 2" xfId="831" xr:uid="{00000000-0005-0000-0000-0000950F0000}"/>
    <cellStyle name="표준 15 2 2 2 2" xfId="832" xr:uid="{00000000-0005-0000-0000-0000960F0000}"/>
    <cellStyle name="표준 15 2 2 3" xfId="833" xr:uid="{00000000-0005-0000-0000-0000970F0000}"/>
    <cellStyle name="표준 15 2 2 4" xfId="834" xr:uid="{00000000-0005-0000-0000-0000980F0000}"/>
    <cellStyle name="표준 15 2 3" xfId="835" xr:uid="{00000000-0005-0000-0000-0000990F0000}"/>
    <cellStyle name="표준 15 2 4" xfId="836" xr:uid="{00000000-0005-0000-0000-00009A0F0000}"/>
    <cellStyle name="표준 15 2 5" xfId="837" xr:uid="{00000000-0005-0000-0000-00009B0F0000}"/>
    <cellStyle name="표준 15 2 6" xfId="838" xr:uid="{00000000-0005-0000-0000-00009C0F0000}"/>
    <cellStyle name="표준 15 2 7" xfId="839" xr:uid="{00000000-0005-0000-0000-00009D0F0000}"/>
    <cellStyle name="표준 15 2 7 2" xfId="840" xr:uid="{00000000-0005-0000-0000-00009E0F0000}"/>
    <cellStyle name="표준 15 2 8" xfId="841" xr:uid="{00000000-0005-0000-0000-00009F0F0000}"/>
    <cellStyle name="표준 15 2 9" xfId="5254" xr:uid="{00000000-0005-0000-0000-0000A00F0000}"/>
    <cellStyle name="표준 15 2_소방방재청" xfId="842" xr:uid="{00000000-0005-0000-0000-0000A10F0000}"/>
    <cellStyle name="표준 15 3" xfId="843" xr:uid="{00000000-0005-0000-0000-0000A20F0000}"/>
    <cellStyle name="표준 15 3 2" xfId="5255" xr:uid="{00000000-0005-0000-0000-0000A30F0000}"/>
    <cellStyle name="표준 15 4" xfId="844" xr:uid="{00000000-0005-0000-0000-0000A40F0000}"/>
    <cellStyle name="표준 15 4 10" xfId="5256" xr:uid="{00000000-0005-0000-0000-0000A50F0000}"/>
    <cellStyle name="표준 15 4 2" xfId="845" xr:uid="{00000000-0005-0000-0000-0000A60F0000}"/>
    <cellStyle name="표준 15 4 2 2" xfId="846" xr:uid="{00000000-0005-0000-0000-0000A70F0000}"/>
    <cellStyle name="표준 15 4 2_5. 네트워크_진단결과 상세" xfId="847" xr:uid="{00000000-0005-0000-0000-0000A80F0000}"/>
    <cellStyle name="표준 15 4 3" xfId="848" xr:uid="{00000000-0005-0000-0000-0000A90F0000}"/>
    <cellStyle name="표준 15 4 4" xfId="849" xr:uid="{00000000-0005-0000-0000-0000AA0F0000}"/>
    <cellStyle name="표준 15 4 5" xfId="5257" xr:uid="{00000000-0005-0000-0000-0000AB0F0000}"/>
    <cellStyle name="표준 15 4 6" xfId="5258" xr:uid="{00000000-0005-0000-0000-0000AC0F0000}"/>
    <cellStyle name="표준 15 4 7" xfId="5259" xr:uid="{00000000-0005-0000-0000-0000AD0F0000}"/>
    <cellStyle name="표준 15 4 8" xfId="5260" xr:uid="{00000000-0005-0000-0000-0000AE0F0000}"/>
    <cellStyle name="표준 15 4 9" xfId="5261" xr:uid="{00000000-0005-0000-0000-0000AF0F0000}"/>
    <cellStyle name="표준 15 5" xfId="850" xr:uid="{00000000-0005-0000-0000-0000B00F0000}"/>
    <cellStyle name="표준 15 5 2" xfId="5262" xr:uid="{00000000-0005-0000-0000-0000B10F0000}"/>
    <cellStyle name="표준 15 6" xfId="851" xr:uid="{00000000-0005-0000-0000-0000B20F0000}"/>
    <cellStyle name="표준 15 7" xfId="852" xr:uid="{00000000-0005-0000-0000-0000B30F0000}"/>
    <cellStyle name="표준 15 8" xfId="853" xr:uid="{00000000-0005-0000-0000-0000B40F0000}"/>
    <cellStyle name="표준 15 8 2" xfId="854" xr:uid="{00000000-0005-0000-0000-0000B50F0000}"/>
    <cellStyle name="표준 15 8 3" xfId="855" xr:uid="{00000000-0005-0000-0000-0000B60F0000}"/>
    <cellStyle name="표준 15 8 4" xfId="856" xr:uid="{00000000-0005-0000-0000-0000B70F0000}"/>
    <cellStyle name="표준 15 9" xfId="857" xr:uid="{00000000-0005-0000-0000-0000B80F0000}"/>
    <cellStyle name="표준 15_5. 네트워크_진단결과 상세" xfId="858" xr:uid="{00000000-0005-0000-0000-0000B90F0000}"/>
    <cellStyle name="표준 16" xfId="859" xr:uid="{00000000-0005-0000-0000-0000BA0F0000}"/>
    <cellStyle name="표준 16 10" xfId="5263" xr:uid="{00000000-0005-0000-0000-0000BB0F0000}"/>
    <cellStyle name="표준 16 2" xfId="860" xr:uid="{00000000-0005-0000-0000-0000BC0F0000}"/>
    <cellStyle name="표준 16 2 2" xfId="861" xr:uid="{00000000-0005-0000-0000-0000BD0F0000}"/>
    <cellStyle name="표준 16 2 2 2" xfId="862" xr:uid="{00000000-0005-0000-0000-0000BE0F0000}"/>
    <cellStyle name="표준 16 2 2 2 2" xfId="863" xr:uid="{00000000-0005-0000-0000-0000BF0F0000}"/>
    <cellStyle name="표준 16 2 2 3" xfId="864" xr:uid="{00000000-0005-0000-0000-0000C00F0000}"/>
    <cellStyle name="표준 16 2 2 4" xfId="865" xr:uid="{00000000-0005-0000-0000-0000C10F0000}"/>
    <cellStyle name="표준 16 2 3" xfId="866" xr:uid="{00000000-0005-0000-0000-0000C20F0000}"/>
    <cellStyle name="표준 16 2 4" xfId="867" xr:uid="{00000000-0005-0000-0000-0000C30F0000}"/>
    <cellStyle name="표준 16 2 5" xfId="868" xr:uid="{00000000-0005-0000-0000-0000C40F0000}"/>
    <cellStyle name="표준 16 2 6" xfId="869" xr:uid="{00000000-0005-0000-0000-0000C50F0000}"/>
    <cellStyle name="표준 16 2 7" xfId="870" xr:uid="{00000000-0005-0000-0000-0000C60F0000}"/>
    <cellStyle name="표준 16 2 7 2" xfId="871" xr:uid="{00000000-0005-0000-0000-0000C70F0000}"/>
    <cellStyle name="표준 16 2 8" xfId="872" xr:uid="{00000000-0005-0000-0000-0000C80F0000}"/>
    <cellStyle name="표준 16 2 9" xfId="5264" xr:uid="{00000000-0005-0000-0000-0000C90F0000}"/>
    <cellStyle name="표준 16 2_소방방재청" xfId="873" xr:uid="{00000000-0005-0000-0000-0000CA0F0000}"/>
    <cellStyle name="표준 16 3" xfId="874" xr:uid="{00000000-0005-0000-0000-0000CB0F0000}"/>
    <cellStyle name="표준 16 3 2" xfId="5265" xr:uid="{00000000-0005-0000-0000-0000CC0F0000}"/>
    <cellStyle name="표준 16 4" xfId="875" xr:uid="{00000000-0005-0000-0000-0000CD0F0000}"/>
    <cellStyle name="표준 16 4 10" xfId="5266" xr:uid="{00000000-0005-0000-0000-0000CE0F0000}"/>
    <cellStyle name="표준 16 4 2" xfId="876" xr:uid="{00000000-0005-0000-0000-0000CF0F0000}"/>
    <cellStyle name="표준 16 4 2 2" xfId="877" xr:uid="{00000000-0005-0000-0000-0000D00F0000}"/>
    <cellStyle name="표준 16 4 2_5. 네트워크_진단결과 상세" xfId="878" xr:uid="{00000000-0005-0000-0000-0000D10F0000}"/>
    <cellStyle name="표준 16 4 3" xfId="879" xr:uid="{00000000-0005-0000-0000-0000D20F0000}"/>
    <cellStyle name="표준 16 4 4" xfId="880" xr:uid="{00000000-0005-0000-0000-0000D30F0000}"/>
    <cellStyle name="표준 16 4 5" xfId="5267" xr:uid="{00000000-0005-0000-0000-0000D40F0000}"/>
    <cellStyle name="표준 16 4 6" xfId="5268" xr:uid="{00000000-0005-0000-0000-0000D50F0000}"/>
    <cellStyle name="표준 16 4 7" xfId="5269" xr:uid="{00000000-0005-0000-0000-0000D60F0000}"/>
    <cellStyle name="표준 16 4 8" xfId="5270" xr:uid="{00000000-0005-0000-0000-0000D70F0000}"/>
    <cellStyle name="표준 16 4 9" xfId="5271" xr:uid="{00000000-0005-0000-0000-0000D80F0000}"/>
    <cellStyle name="표준 16 5" xfId="881" xr:uid="{00000000-0005-0000-0000-0000D90F0000}"/>
    <cellStyle name="표준 16 5 2" xfId="5272" xr:uid="{00000000-0005-0000-0000-0000DA0F0000}"/>
    <cellStyle name="표준 16 6" xfId="882" xr:uid="{00000000-0005-0000-0000-0000DB0F0000}"/>
    <cellStyle name="표준 16 7" xfId="883" xr:uid="{00000000-0005-0000-0000-0000DC0F0000}"/>
    <cellStyle name="표준 16 8" xfId="884" xr:uid="{00000000-0005-0000-0000-0000DD0F0000}"/>
    <cellStyle name="표준 16 8 2" xfId="885" xr:uid="{00000000-0005-0000-0000-0000DE0F0000}"/>
    <cellStyle name="표준 16 9" xfId="886" xr:uid="{00000000-0005-0000-0000-0000DF0F0000}"/>
    <cellStyle name="표준 16_5. 네트워크_진단결과 상세" xfId="887" xr:uid="{00000000-0005-0000-0000-0000E00F0000}"/>
    <cellStyle name="표준 166" xfId="888" xr:uid="{00000000-0005-0000-0000-0000E10F0000}"/>
    <cellStyle name="표준 17" xfId="889" xr:uid="{00000000-0005-0000-0000-0000E20F0000}"/>
    <cellStyle name="표준 17 10" xfId="5273" xr:uid="{00000000-0005-0000-0000-0000E30F0000}"/>
    <cellStyle name="표준 17 2" xfId="890" xr:uid="{00000000-0005-0000-0000-0000E40F0000}"/>
    <cellStyle name="표준 17 2 2" xfId="5274" xr:uid="{00000000-0005-0000-0000-0000E50F0000}"/>
    <cellStyle name="표준 17 3" xfId="891" xr:uid="{00000000-0005-0000-0000-0000E60F0000}"/>
    <cellStyle name="표준 17 3 2" xfId="5275" xr:uid="{00000000-0005-0000-0000-0000E70F0000}"/>
    <cellStyle name="표준 17 4" xfId="892" xr:uid="{00000000-0005-0000-0000-0000E80F0000}"/>
    <cellStyle name="표준 17 4 10" xfId="5276" xr:uid="{00000000-0005-0000-0000-0000E90F0000}"/>
    <cellStyle name="표준 17 4 2" xfId="893" xr:uid="{00000000-0005-0000-0000-0000EA0F0000}"/>
    <cellStyle name="표준 17 4 2 2" xfId="894" xr:uid="{00000000-0005-0000-0000-0000EB0F0000}"/>
    <cellStyle name="표준 17 4 2_5. 네트워크_진단결과 상세" xfId="895" xr:uid="{00000000-0005-0000-0000-0000EC0F0000}"/>
    <cellStyle name="표준 17 4 3" xfId="896" xr:uid="{00000000-0005-0000-0000-0000ED0F0000}"/>
    <cellStyle name="표준 17 4 4" xfId="897" xr:uid="{00000000-0005-0000-0000-0000EE0F0000}"/>
    <cellStyle name="표준 17 4 5" xfId="5277" xr:uid="{00000000-0005-0000-0000-0000EF0F0000}"/>
    <cellStyle name="표준 17 4 6" xfId="5278" xr:uid="{00000000-0005-0000-0000-0000F00F0000}"/>
    <cellStyle name="표준 17 4 7" xfId="5279" xr:uid="{00000000-0005-0000-0000-0000F10F0000}"/>
    <cellStyle name="표준 17 4 8" xfId="5280" xr:uid="{00000000-0005-0000-0000-0000F20F0000}"/>
    <cellStyle name="표준 17 4 9" xfId="5281" xr:uid="{00000000-0005-0000-0000-0000F30F0000}"/>
    <cellStyle name="표준 17 5" xfId="898" xr:uid="{00000000-0005-0000-0000-0000F40F0000}"/>
    <cellStyle name="표준 17 5 2" xfId="5282" xr:uid="{00000000-0005-0000-0000-0000F50F0000}"/>
    <cellStyle name="표준 17 6" xfId="899" xr:uid="{00000000-0005-0000-0000-0000F60F0000}"/>
    <cellStyle name="표준 17 7" xfId="900" xr:uid="{00000000-0005-0000-0000-0000F70F0000}"/>
    <cellStyle name="표준 17 8" xfId="901" xr:uid="{00000000-0005-0000-0000-0000F80F0000}"/>
    <cellStyle name="표준 17 8 2" xfId="902" xr:uid="{00000000-0005-0000-0000-0000F90F0000}"/>
    <cellStyle name="표준 17 9" xfId="903" xr:uid="{00000000-0005-0000-0000-0000FA0F0000}"/>
    <cellStyle name="표준 17_5. 네트워크_진단결과 상세" xfId="904" xr:uid="{00000000-0005-0000-0000-0000FB0F0000}"/>
    <cellStyle name="표준 177 2" xfId="905" xr:uid="{00000000-0005-0000-0000-0000FC0F0000}"/>
    <cellStyle name="표준 178 2" xfId="906" xr:uid="{00000000-0005-0000-0000-0000FD0F0000}"/>
    <cellStyle name="표준 179 2" xfId="907" xr:uid="{00000000-0005-0000-0000-0000FE0F0000}"/>
    <cellStyle name="표준 18" xfId="908" xr:uid="{00000000-0005-0000-0000-0000FF0F0000}"/>
    <cellStyle name="표준 18 2" xfId="909" xr:uid="{00000000-0005-0000-0000-000000100000}"/>
    <cellStyle name="표준 18 2 2" xfId="5283" xr:uid="{00000000-0005-0000-0000-000001100000}"/>
    <cellStyle name="표준 18 3" xfId="910" xr:uid="{00000000-0005-0000-0000-000002100000}"/>
    <cellStyle name="표준 18 3 2" xfId="5284" xr:uid="{00000000-0005-0000-0000-000003100000}"/>
    <cellStyle name="표준 18 4" xfId="911" xr:uid="{00000000-0005-0000-0000-000004100000}"/>
    <cellStyle name="표준 18 4 2" xfId="5285" xr:uid="{00000000-0005-0000-0000-000005100000}"/>
    <cellStyle name="표준 18 5" xfId="912" xr:uid="{00000000-0005-0000-0000-000006100000}"/>
    <cellStyle name="표준 18 5 2" xfId="5286" xr:uid="{00000000-0005-0000-0000-000007100000}"/>
    <cellStyle name="표준 18 6" xfId="913" xr:uid="{00000000-0005-0000-0000-000008100000}"/>
    <cellStyle name="표준 18 7" xfId="914" xr:uid="{00000000-0005-0000-0000-000009100000}"/>
    <cellStyle name="표준 18_소방방재청" xfId="915" xr:uid="{00000000-0005-0000-0000-00000A100000}"/>
    <cellStyle name="표준 180 2" xfId="916" xr:uid="{00000000-0005-0000-0000-00000B100000}"/>
    <cellStyle name="표준 181 2" xfId="917" xr:uid="{00000000-0005-0000-0000-00000C100000}"/>
    <cellStyle name="표준 182 2" xfId="918" xr:uid="{00000000-0005-0000-0000-00000D100000}"/>
    <cellStyle name="표준 183 2" xfId="919" xr:uid="{00000000-0005-0000-0000-00000E100000}"/>
    <cellStyle name="표준 184 2" xfId="920" xr:uid="{00000000-0005-0000-0000-00000F100000}"/>
    <cellStyle name="표준 185 2" xfId="921" xr:uid="{00000000-0005-0000-0000-000010100000}"/>
    <cellStyle name="표준 186 2" xfId="922" xr:uid="{00000000-0005-0000-0000-000011100000}"/>
    <cellStyle name="표준 187 2" xfId="923" xr:uid="{00000000-0005-0000-0000-000012100000}"/>
    <cellStyle name="표준 188 2" xfId="924" xr:uid="{00000000-0005-0000-0000-000013100000}"/>
    <cellStyle name="표준 189 2" xfId="925" xr:uid="{00000000-0005-0000-0000-000014100000}"/>
    <cellStyle name="표준 19" xfId="5287" xr:uid="{00000000-0005-0000-0000-000015100000}"/>
    <cellStyle name="표준 19 2" xfId="926" xr:uid="{00000000-0005-0000-0000-000016100000}"/>
    <cellStyle name="표준 19 2 2" xfId="5288" xr:uid="{00000000-0005-0000-0000-000017100000}"/>
    <cellStyle name="표준 19 3" xfId="927" xr:uid="{00000000-0005-0000-0000-000018100000}"/>
    <cellStyle name="표준 19 3 2" xfId="5289" xr:uid="{00000000-0005-0000-0000-000019100000}"/>
    <cellStyle name="표준 19 4" xfId="928" xr:uid="{00000000-0005-0000-0000-00001A100000}"/>
    <cellStyle name="표준 19 4 2" xfId="5290" xr:uid="{00000000-0005-0000-0000-00001B100000}"/>
    <cellStyle name="표준 19 5" xfId="929" xr:uid="{00000000-0005-0000-0000-00001C100000}"/>
    <cellStyle name="표준 19 5 2" xfId="5291" xr:uid="{00000000-0005-0000-0000-00001D100000}"/>
    <cellStyle name="표준 19 6" xfId="930" xr:uid="{00000000-0005-0000-0000-00001E100000}"/>
    <cellStyle name="표준 19 7" xfId="931" xr:uid="{00000000-0005-0000-0000-00001F100000}"/>
    <cellStyle name="표준 19 8" xfId="932" xr:uid="{00000000-0005-0000-0000-000020100000}"/>
    <cellStyle name="표준 190 2" xfId="933" xr:uid="{00000000-0005-0000-0000-000021100000}"/>
    <cellStyle name="표준 2" xfId="934" xr:uid="{00000000-0005-0000-0000-000022100000}"/>
    <cellStyle name="표준 2 10" xfId="935" xr:uid="{00000000-0005-0000-0000-000023100000}"/>
    <cellStyle name="표준 2 10 2" xfId="936" xr:uid="{00000000-0005-0000-0000-000024100000}"/>
    <cellStyle name="표준 2 10 2 2" xfId="937" xr:uid="{00000000-0005-0000-0000-000025100000}"/>
    <cellStyle name="표준 2 10 2 3" xfId="938" xr:uid="{00000000-0005-0000-0000-000026100000}"/>
    <cellStyle name="표준 2 10 3" xfId="939" xr:uid="{00000000-0005-0000-0000-000027100000}"/>
    <cellStyle name="표준 2 10 4" xfId="940" xr:uid="{00000000-0005-0000-0000-000028100000}"/>
    <cellStyle name="표준 2 10_5. 네트워크_진단결과 상세" xfId="941" xr:uid="{00000000-0005-0000-0000-000029100000}"/>
    <cellStyle name="표준 2 11" xfId="942" xr:uid="{00000000-0005-0000-0000-00002A100000}"/>
    <cellStyle name="표준 2 11 2" xfId="943" xr:uid="{00000000-0005-0000-0000-00002B100000}"/>
    <cellStyle name="표준 2 11 2 2" xfId="944" xr:uid="{00000000-0005-0000-0000-00002C100000}"/>
    <cellStyle name="표준 2 11 2 2 2" xfId="945" xr:uid="{00000000-0005-0000-0000-00002D100000}"/>
    <cellStyle name="표준 2 11 2 2_5. 네트워크_진단결과 상세" xfId="946" xr:uid="{00000000-0005-0000-0000-00002E100000}"/>
    <cellStyle name="표준 2 11 2 3" xfId="947" xr:uid="{00000000-0005-0000-0000-00002F100000}"/>
    <cellStyle name="표준 2 11 2 4" xfId="948" xr:uid="{00000000-0005-0000-0000-000030100000}"/>
    <cellStyle name="표준 2 11 3" xfId="949" xr:uid="{00000000-0005-0000-0000-000031100000}"/>
    <cellStyle name="표준 2 11 4" xfId="950" xr:uid="{00000000-0005-0000-0000-000032100000}"/>
    <cellStyle name="표준 2 11 5" xfId="951" xr:uid="{00000000-0005-0000-0000-000033100000}"/>
    <cellStyle name="표준 2 11 6" xfId="952" xr:uid="{00000000-0005-0000-0000-000034100000}"/>
    <cellStyle name="표준 2 11 7" xfId="953" xr:uid="{00000000-0005-0000-0000-000035100000}"/>
    <cellStyle name="표준 2 11 7 2" xfId="954" xr:uid="{00000000-0005-0000-0000-000036100000}"/>
    <cellStyle name="표준 2 11 8" xfId="955" xr:uid="{00000000-0005-0000-0000-000037100000}"/>
    <cellStyle name="표준 2 11_5. 네트워크_진단결과 상세" xfId="956" xr:uid="{00000000-0005-0000-0000-000038100000}"/>
    <cellStyle name="표준 2 12" xfId="957" xr:uid="{00000000-0005-0000-0000-000039100000}"/>
    <cellStyle name="표준 2 12 2" xfId="958" xr:uid="{00000000-0005-0000-0000-00003A100000}"/>
    <cellStyle name="표준 2 12 2 2" xfId="959" xr:uid="{00000000-0005-0000-0000-00003B100000}"/>
    <cellStyle name="표준 2 12 2 2 2" xfId="960" xr:uid="{00000000-0005-0000-0000-00003C100000}"/>
    <cellStyle name="표준 2 12 2 2_5. 네트워크_진단결과 상세" xfId="961" xr:uid="{00000000-0005-0000-0000-00003D100000}"/>
    <cellStyle name="표준 2 12 2 3" xfId="962" xr:uid="{00000000-0005-0000-0000-00003E100000}"/>
    <cellStyle name="표준 2 12 2 4" xfId="963" xr:uid="{00000000-0005-0000-0000-00003F100000}"/>
    <cellStyle name="표준 2 12 3" xfId="964" xr:uid="{00000000-0005-0000-0000-000040100000}"/>
    <cellStyle name="표준 2 12 4" xfId="965" xr:uid="{00000000-0005-0000-0000-000041100000}"/>
    <cellStyle name="표준 2 12 5" xfId="966" xr:uid="{00000000-0005-0000-0000-000042100000}"/>
    <cellStyle name="표준 2 12 6" xfId="967" xr:uid="{00000000-0005-0000-0000-000043100000}"/>
    <cellStyle name="표준 2 12 7" xfId="968" xr:uid="{00000000-0005-0000-0000-000044100000}"/>
    <cellStyle name="표준 2 12 7 2" xfId="969" xr:uid="{00000000-0005-0000-0000-000045100000}"/>
    <cellStyle name="표준 2 12 8" xfId="970" xr:uid="{00000000-0005-0000-0000-000046100000}"/>
    <cellStyle name="표준 2 12_5. 네트워크_진단결과 상세" xfId="971" xr:uid="{00000000-0005-0000-0000-000047100000}"/>
    <cellStyle name="표준 2 13" xfId="972" xr:uid="{00000000-0005-0000-0000-000048100000}"/>
    <cellStyle name="표준 2 13 2" xfId="973" xr:uid="{00000000-0005-0000-0000-000049100000}"/>
    <cellStyle name="표준 2 13 2 2" xfId="974" xr:uid="{00000000-0005-0000-0000-00004A100000}"/>
    <cellStyle name="표준 2 13 2 2 2" xfId="975" xr:uid="{00000000-0005-0000-0000-00004B100000}"/>
    <cellStyle name="표준 2 13 2 2_5. 네트워크_진단결과 상세" xfId="976" xr:uid="{00000000-0005-0000-0000-00004C100000}"/>
    <cellStyle name="표준 2 13 2 3" xfId="977" xr:uid="{00000000-0005-0000-0000-00004D100000}"/>
    <cellStyle name="표준 2 13 2 4" xfId="978" xr:uid="{00000000-0005-0000-0000-00004E100000}"/>
    <cellStyle name="표준 2 13 3" xfId="979" xr:uid="{00000000-0005-0000-0000-00004F100000}"/>
    <cellStyle name="표준 2 13 4" xfId="980" xr:uid="{00000000-0005-0000-0000-000050100000}"/>
    <cellStyle name="표준 2 13 5" xfId="981" xr:uid="{00000000-0005-0000-0000-000051100000}"/>
    <cellStyle name="표준 2 13 6" xfId="982" xr:uid="{00000000-0005-0000-0000-000052100000}"/>
    <cellStyle name="표준 2 13 7" xfId="983" xr:uid="{00000000-0005-0000-0000-000053100000}"/>
    <cellStyle name="표준 2 13 7 2" xfId="984" xr:uid="{00000000-0005-0000-0000-000054100000}"/>
    <cellStyle name="표준 2 13 8" xfId="985" xr:uid="{00000000-0005-0000-0000-000055100000}"/>
    <cellStyle name="표준 2 13_5. 네트워크_진단결과 상세" xfId="986" xr:uid="{00000000-0005-0000-0000-000056100000}"/>
    <cellStyle name="표준 2 14" xfId="987" xr:uid="{00000000-0005-0000-0000-000057100000}"/>
    <cellStyle name="표준 2 14 2" xfId="988" xr:uid="{00000000-0005-0000-0000-000058100000}"/>
    <cellStyle name="표준 2 14 2 2" xfId="989" xr:uid="{00000000-0005-0000-0000-000059100000}"/>
    <cellStyle name="표준 2 14 2 2 2" xfId="990" xr:uid="{00000000-0005-0000-0000-00005A100000}"/>
    <cellStyle name="표준 2 14 2 2_5. 네트워크_진단결과 상세" xfId="991" xr:uid="{00000000-0005-0000-0000-00005B100000}"/>
    <cellStyle name="표준 2 14 2 3" xfId="992" xr:uid="{00000000-0005-0000-0000-00005C100000}"/>
    <cellStyle name="표준 2 14 2 4" xfId="993" xr:uid="{00000000-0005-0000-0000-00005D100000}"/>
    <cellStyle name="표준 2 14 3" xfId="994" xr:uid="{00000000-0005-0000-0000-00005E100000}"/>
    <cellStyle name="표준 2 14 4" xfId="995" xr:uid="{00000000-0005-0000-0000-00005F100000}"/>
    <cellStyle name="표준 2 14 5" xfId="996" xr:uid="{00000000-0005-0000-0000-000060100000}"/>
    <cellStyle name="표준 2 14 6" xfId="997" xr:uid="{00000000-0005-0000-0000-000061100000}"/>
    <cellStyle name="표준 2 14 7" xfId="998" xr:uid="{00000000-0005-0000-0000-000062100000}"/>
    <cellStyle name="표준 2 14 7 2" xfId="999" xr:uid="{00000000-0005-0000-0000-000063100000}"/>
    <cellStyle name="표준 2 14 8" xfId="1000" xr:uid="{00000000-0005-0000-0000-000064100000}"/>
    <cellStyle name="표준 2 14_5. 네트워크_진단결과 상세" xfId="1001" xr:uid="{00000000-0005-0000-0000-000065100000}"/>
    <cellStyle name="표준 2 15" xfId="1002" xr:uid="{00000000-0005-0000-0000-000066100000}"/>
    <cellStyle name="표준 2 15 2" xfId="1003" xr:uid="{00000000-0005-0000-0000-000067100000}"/>
    <cellStyle name="표준 2 15 2 2" xfId="1004" xr:uid="{00000000-0005-0000-0000-000068100000}"/>
    <cellStyle name="표준 2 15 2 2 2" xfId="1005" xr:uid="{00000000-0005-0000-0000-000069100000}"/>
    <cellStyle name="표준 2 15 2 2_5. 네트워크_진단결과 상세" xfId="1006" xr:uid="{00000000-0005-0000-0000-00006A100000}"/>
    <cellStyle name="표준 2 15 2 3" xfId="1007" xr:uid="{00000000-0005-0000-0000-00006B100000}"/>
    <cellStyle name="표준 2 15 2 4" xfId="1008" xr:uid="{00000000-0005-0000-0000-00006C100000}"/>
    <cellStyle name="표준 2 15 3" xfId="1009" xr:uid="{00000000-0005-0000-0000-00006D100000}"/>
    <cellStyle name="표준 2 15 4" xfId="1010" xr:uid="{00000000-0005-0000-0000-00006E100000}"/>
    <cellStyle name="표준 2 15 5" xfId="1011" xr:uid="{00000000-0005-0000-0000-00006F100000}"/>
    <cellStyle name="표준 2 15 6" xfId="1012" xr:uid="{00000000-0005-0000-0000-000070100000}"/>
    <cellStyle name="표준 2 15 7" xfId="1013" xr:uid="{00000000-0005-0000-0000-000071100000}"/>
    <cellStyle name="표준 2 15 7 2" xfId="1014" xr:uid="{00000000-0005-0000-0000-000072100000}"/>
    <cellStyle name="표준 2 15 8" xfId="1015" xr:uid="{00000000-0005-0000-0000-000073100000}"/>
    <cellStyle name="표준 2 15_5. 네트워크_진단결과 상세" xfId="1016" xr:uid="{00000000-0005-0000-0000-000074100000}"/>
    <cellStyle name="표준 2 16" xfId="1017" xr:uid="{00000000-0005-0000-0000-000075100000}"/>
    <cellStyle name="표준 2 16 2" xfId="1018" xr:uid="{00000000-0005-0000-0000-000076100000}"/>
    <cellStyle name="표준 2 16 2 2" xfId="1019" xr:uid="{00000000-0005-0000-0000-000077100000}"/>
    <cellStyle name="표준 2 16 2 2 2" xfId="1020" xr:uid="{00000000-0005-0000-0000-000078100000}"/>
    <cellStyle name="표준 2 16 2 2_5. 네트워크_진단결과 상세" xfId="1021" xr:uid="{00000000-0005-0000-0000-000079100000}"/>
    <cellStyle name="표준 2 16 2 3" xfId="1022" xr:uid="{00000000-0005-0000-0000-00007A100000}"/>
    <cellStyle name="표준 2 16 2 4" xfId="1023" xr:uid="{00000000-0005-0000-0000-00007B100000}"/>
    <cellStyle name="표준 2 16 3" xfId="1024" xr:uid="{00000000-0005-0000-0000-00007C100000}"/>
    <cellStyle name="표준 2 16 4" xfId="1025" xr:uid="{00000000-0005-0000-0000-00007D100000}"/>
    <cellStyle name="표준 2 16 5" xfId="1026" xr:uid="{00000000-0005-0000-0000-00007E100000}"/>
    <cellStyle name="표준 2 16 6" xfId="1027" xr:uid="{00000000-0005-0000-0000-00007F100000}"/>
    <cellStyle name="표준 2 16 7" xfId="1028" xr:uid="{00000000-0005-0000-0000-000080100000}"/>
    <cellStyle name="표준 2 16 7 2" xfId="1029" xr:uid="{00000000-0005-0000-0000-000081100000}"/>
    <cellStyle name="표준 2 16 8" xfId="1030" xr:uid="{00000000-0005-0000-0000-000082100000}"/>
    <cellStyle name="표준 2 16_5. 네트워크_진단결과 상세" xfId="1031" xr:uid="{00000000-0005-0000-0000-000083100000}"/>
    <cellStyle name="표준 2 17" xfId="1032" xr:uid="{00000000-0005-0000-0000-000084100000}"/>
    <cellStyle name="표준 2 17 2" xfId="1033" xr:uid="{00000000-0005-0000-0000-000085100000}"/>
    <cellStyle name="표준 2 17 2 2" xfId="1034" xr:uid="{00000000-0005-0000-0000-000086100000}"/>
    <cellStyle name="표준 2 17 2 2 2" xfId="1035" xr:uid="{00000000-0005-0000-0000-000087100000}"/>
    <cellStyle name="표준 2 17 2 3" xfId="1036" xr:uid="{00000000-0005-0000-0000-000088100000}"/>
    <cellStyle name="표준 2 17 2 4" xfId="1037" xr:uid="{00000000-0005-0000-0000-000089100000}"/>
    <cellStyle name="표준 2 17 3" xfId="1038" xr:uid="{00000000-0005-0000-0000-00008A100000}"/>
    <cellStyle name="표준 2 17 4" xfId="1039" xr:uid="{00000000-0005-0000-0000-00008B100000}"/>
    <cellStyle name="표준 2 17 5" xfId="1040" xr:uid="{00000000-0005-0000-0000-00008C100000}"/>
    <cellStyle name="표준 2 17 6" xfId="1041" xr:uid="{00000000-0005-0000-0000-00008D100000}"/>
    <cellStyle name="표준 2 17 7" xfId="1042" xr:uid="{00000000-0005-0000-0000-00008E100000}"/>
    <cellStyle name="표준 2 17 7 2" xfId="1043" xr:uid="{00000000-0005-0000-0000-00008F100000}"/>
    <cellStyle name="표준 2 17 8" xfId="1044" xr:uid="{00000000-0005-0000-0000-000090100000}"/>
    <cellStyle name="표준 2 17_소방방재청" xfId="1045" xr:uid="{00000000-0005-0000-0000-000091100000}"/>
    <cellStyle name="표준 2 18" xfId="1046" xr:uid="{00000000-0005-0000-0000-000092100000}"/>
    <cellStyle name="표준 2 18 2" xfId="1047" xr:uid="{00000000-0005-0000-0000-000093100000}"/>
    <cellStyle name="표준 2 18 2 2" xfId="1048" xr:uid="{00000000-0005-0000-0000-000094100000}"/>
    <cellStyle name="표준 2 18 3" xfId="1049" xr:uid="{00000000-0005-0000-0000-000095100000}"/>
    <cellStyle name="표준 2 18 4" xfId="1050" xr:uid="{00000000-0005-0000-0000-000096100000}"/>
    <cellStyle name="표준 2 19" xfId="1051" xr:uid="{00000000-0005-0000-0000-000097100000}"/>
    <cellStyle name="표준 2 19 2" xfId="1052" xr:uid="{00000000-0005-0000-0000-000098100000}"/>
    <cellStyle name="표준 2 19 2 2" xfId="1053" xr:uid="{00000000-0005-0000-0000-000099100000}"/>
    <cellStyle name="표준 2 19 3" xfId="1054" xr:uid="{00000000-0005-0000-0000-00009A100000}"/>
    <cellStyle name="표준 2 19 4" xfId="1055" xr:uid="{00000000-0005-0000-0000-00009B100000}"/>
    <cellStyle name="표준 2 2" xfId="1056" xr:uid="{00000000-0005-0000-0000-00009C100000}"/>
    <cellStyle name="표준 2 2 10" xfId="1057" xr:uid="{00000000-0005-0000-0000-00009D100000}"/>
    <cellStyle name="표준 2 2 11" xfId="5292" xr:uid="{00000000-0005-0000-0000-00009E100000}"/>
    <cellStyle name="표준 2 2 13" xfId="5293" xr:uid="{00000000-0005-0000-0000-00009F100000}"/>
    <cellStyle name="표준 2 2 2" xfId="1058" xr:uid="{00000000-0005-0000-0000-0000A0100000}"/>
    <cellStyle name="표준 2 2 2 10" xfId="5294" xr:uid="{00000000-0005-0000-0000-0000A1100000}"/>
    <cellStyle name="표준 2 2 2 2" xfId="1059" xr:uid="{00000000-0005-0000-0000-0000A2100000}"/>
    <cellStyle name="표준 2 2 2 2 2" xfId="1060" xr:uid="{00000000-0005-0000-0000-0000A3100000}"/>
    <cellStyle name="표준 2 2 2 2 2 2" xfId="1061" xr:uid="{00000000-0005-0000-0000-0000A4100000}"/>
    <cellStyle name="표준 2 2 2 2 2 2 2" xfId="1062" xr:uid="{00000000-0005-0000-0000-0000A5100000}"/>
    <cellStyle name="표준 2 2 2 2 2 2 3" xfId="1063" xr:uid="{00000000-0005-0000-0000-0000A6100000}"/>
    <cellStyle name="표준 2 2 2 2 2 2 4" xfId="1064" xr:uid="{00000000-0005-0000-0000-0000A7100000}"/>
    <cellStyle name="표준 2 2 2 2 2 2 5" xfId="1065" xr:uid="{00000000-0005-0000-0000-0000A8100000}"/>
    <cellStyle name="표준 2 2 2 2 2 3" xfId="1066" xr:uid="{00000000-0005-0000-0000-0000A9100000}"/>
    <cellStyle name="표준 2 2 2 2 2 4" xfId="1067" xr:uid="{00000000-0005-0000-0000-0000AA100000}"/>
    <cellStyle name="표준 2 2 2 2 2 5" xfId="1068" xr:uid="{00000000-0005-0000-0000-0000AB100000}"/>
    <cellStyle name="표준 2 2 2 2 2 6" xfId="5577" xr:uid="{00000000-0005-0000-0000-0000AC100000}"/>
    <cellStyle name="표준 2 2 2 2 3" xfId="1069" xr:uid="{00000000-0005-0000-0000-0000AD100000}"/>
    <cellStyle name="표준 2 2 2 2 4" xfId="1070" xr:uid="{00000000-0005-0000-0000-0000AE100000}"/>
    <cellStyle name="표준 2 2 2 2 5" xfId="1071" xr:uid="{00000000-0005-0000-0000-0000AF100000}"/>
    <cellStyle name="표준 2 2 2 2 6" xfId="1072" xr:uid="{00000000-0005-0000-0000-0000B0100000}"/>
    <cellStyle name="표준 2 2 2 2 7" xfId="1073" xr:uid="{00000000-0005-0000-0000-0000B1100000}"/>
    <cellStyle name="표준 2 2 2 2 8" xfId="5578" xr:uid="{00000000-0005-0000-0000-0000B2100000}"/>
    <cellStyle name="표준 2 2 2 2_5. 네트워크_진단결과 상세" xfId="1074" xr:uid="{00000000-0005-0000-0000-0000B3100000}"/>
    <cellStyle name="표준 2 2 2 3" xfId="1075" xr:uid="{00000000-0005-0000-0000-0000B4100000}"/>
    <cellStyle name="표준 2 2 2 3 2" xfId="5295" xr:uid="{00000000-0005-0000-0000-0000B5100000}"/>
    <cellStyle name="표준 2 2 2 4" xfId="1076" xr:uid="{00000000-0005-0000-0000-0000B6100000}"/>
    <cellStyle name="표준 2 2 2 4 2" xfId="5296" xr:uid="{00000000-0005-0000-0000-0000B7100000}"/>
    <cellStyle name="표준 2 2 2 5" xfId="1077" xr:uid="{00000000-0005-0000-0000-0000B8100000}"/>
    <cellStyle name="표준 2 2 2 6" xfId="1078" xr:uid="{00000000-0005-0000-0000-0000B9100000}"/>
    <cellStyle name="표준 2 2 2 7" xfId="1079" xr:uid="{00000000-0005-0000-0000-0000BA100000}"/>
    <cellStyle name="표준 2 2 2 8" xfId="1080" xr:uid="{00000000-0005-0000-0000-0000BB100000}"/>
    <cellStyle name="표준 2 2 2 9" xfId="1081" xr:uid="{00000000-0005-0000-0000-0000BC100000}"/>
    <cellStyle name="표준 2 2 3" xfId="1082" xr:uid="{00000000-0005-0000-0000-0000BD100000}"/>
    <cellStyle name="표준 2 2 3 2" xfId="1083" xr:uid="{00000000-0005-0000-0000-0000BE100000}"/>
    <cellStyle name="표준 2 2 3 3" xfId="1084" xr:uid="{00000000-0005-0000-0000-0000BF100000}"/>
    <cellStyle name="표준 2 2 3 4" xfId="5297" xr:uid="{00000000-0005-0000-0000-0000C0100000}"/>
    <cellStyle name="표준 2 2 30" xfId="1085" xr:uid="{00000000-0005-0000-0000-0000C1100000}"/>
    <cellStyle name="표준 2 2 4" xfId="1086" xr:uid="{00000000-0005-0000-0000-0000C2100000}"/>
    <cellStyle name="표준 2 2 4 2" xfId="5298" xr:uid="{00000000-0005-0000-0000-0000C3100000}"/>
    <cellStyle name="표준 2 2 4 3" xfId="5299" xr:uid="{00000000-0005-0000-0000-0000C4100000}"/>
    <cellStyle name="표준 2 2 4 4" xfId="5300" xr:uid="{00000000-0005-0000-0000-0000C5100000}"/>
    <cellStyle name="표준 2 2 5" xfId="1087" xr:uid="{00000000-0005-0000-0000-0000C6100000}"/>
    <cellStyle name="표준 2 2 5 2" xfId="5301" xr:uid="{00000000-0005-0000-0000-0000C7100000}"/>
    <cellStyle name="표준 2 2 6" xfId="1088" xr:uid="{00000000-0005-0000-0000-0000C8100000}"/>
    <cellStyle name="표준 2 2 6 2" xfId="5302" xr:uid="{00000000-0005-0000-0000-0000C9100000}"/>
    <cellStyle name="표준 2 2 7" xfId="1089" xr:uid="{00000000-0005-0000-0000-0000CA100000}"/>
    <cellStyle name="표준 2 2 7 2" xfId="1090" xr:uid="{00000000-0005-0000-0000-0000CB100000}"/>
    <cellStyle name="표준 2 2 8" xfId="1091" xr:uid="{00000000-0005-0000-0000-0000CC100000}"/>
    <cellStyle name="표준 2 2 8 2" xfId="5303" xr:uid="{00000000-0005-0000-0000-0000CD100000}"/>
    <cellStyle name="표준 2 2 9" xfId="1092" xr:uid="{00000000-0005-0000-0000-0000CE100000}"/>
    <cellStyle name="표준 2 2_5. 네트워크_진단결과 상세" xfId="1093" xr:uid="{00000000-0005-0000-0000-0000CF100000}"/>
    <cellStyle name="표준 2 20" xfId="1094" xr:uid="{00000000-0005-0000-0000-0000D0100000}"/>
    <cellStyle name="표준 2 20 2" xfId="1095" xr:uid="{00000000-0005-0000-0000-0000D1100000}"/>
    <cellStyle name="표준 2 20 2 2" xfId="1096" xr:uid="{00000000-0005-0000-0000-0000D2100000}"/>
    <cellStyle name="표준 2 20 3" xfId="1097" xr:uid="{00000000-0005-0000-0000-0000D3100000}"/>
    <cellStyle name="표준 2 20 4" xfId="1098" xr:uid="{00000000-0005-0000-0000-0000D4100000}"/>
    <cellStyle name="표준 2 21" xfId="1099" xr:uid="{00000000-0005-0000-0000-0000D5100000}"/>
    <cellStyle name="표준 2 21 2" xfId="1100" xr:uid="{00000000-0005-0000-0000-0000D6100000}"/>
    <cellStyle name="표준 2 21 2 2" xfId="1101" xr:uid="{00000000-0005-0000-0000-0000D7100000}"/>
    <cellStyle name="표준 2 21 3" xfId="1102" xr:uid="{00000000-0005-0000-0000-0000D8100000}"/>
    <cellStyle name="표준 2 21 4" xfId="1103" xr:uid="{00000000-0005-0000-0000-0000D9100000}"/>
    <cellStyle name="표준 2 22" xfId="1104" xr:uid="{00000000-0005-0000-0000-0000DA100000}"/>
    <cellStyle name="표준 2 22 2" xfId="1105" xr:uid="{00000000-0005-0000-0000-0000DB100000}"/>
    <cellStyle name="표준 2 22 2 2" xfId="1106" xr:uid="{00000000-0005-0000-0000-0000DC100000}"/>
    <cellStyle name="표준 2 22 3" xfId="1107" xr:uid="{00000000-0005-0000-0000-0000DD100000}"/>
    <cellStyle name="표준 2 22 4" xfId="1108" xr:uid="{00000000-0005-0000-0000-0000DE100000}"/>
    <cellStyle name="표준 2 23" xfId="1109" xr:uid="{00000000-0005-0000-0000-0000DF100000}"/>
    <cellStyle name="표준 2 23 2" xfId="1110" xr:uid="{00000000-0005-0000-0000-0000E0100000}"/>
    <cellStyle name="표준 2 23 2 2" xfId="1111" xr:uid="{00000000-0005-0000-0000-0000E1100000}"/>
    <cellStyle name="표준 2 23 3" xfId="1112" xr:uid="{00000000-0005-0000-0000-0000E2100000}"/>
    <cellStyle name="표준 2 23 4" xfId="1113" xr:uid="{00000000-0005-0000-0000-0000E3100000}"/>
    <cellStyle name="표준 2 24" xfId="1114" xr:uid="{00000000-0005-0000-0000-0000E4100000}"/>
    <cellStyle name="표준 2 24 2" xfId="1115" xr:uid="{00000000-0005-0000-0000-0000E5100000}"/>
    <cellStyle name="표준 2 24 2 2" xfId="1116" xr:uid="{00000000-0005-0000-0000-0000E6100000}"/>
    <cellStyle name="표준 2 24 3" xfId="1117" xr:uid="{00000000-0005-0000-0000-0000E7100000}"/>
    <cellStyle name="표준 2 24 4" xfId="1118" xr:uid="{00000000-0005-0000-0000-0000E8100000}"/>
    <cellStyle name="표준 2 25" xfId="1119" xr:uid="{00000000-0005-0000-0000-0000E9100000}"/>
    <cellStyle name="표준 2 25 2" xfId="1120" xr:uid="{00000000-0005-0000-0000-0000EA100000}"/>
    <cellStyle name="표준 2 25 2 2" xfId="1121" xr:uid="{00000000-0005-0000-0000-0000EB100000}"/>
    <cellStyle name="표준 2 25 3" xfId="1122" xr:uid="{00000000-0005-0000-0000-0000EC100000}"/>
    <cellStyle name="표준 2 25 4" xfId="1123" xr:uid="{00000000-0005-0000-0000-0000ED100000}"/>
    <cellStyle name="표준 2 26" xfId="1124" xr:uid="{00000000-0005-0000-0000-0000EE100000}"/>
    <cellStyle name="표준 2 26 2" xfId="1125" xr:uid="{00000000-0005-0000-0000-0000EF100000}"/>
    <cellStyle name="표준 2 26 2 2" xfId="1126" xr:uid="{00000000-0005-0000-0000-0000F0100000}"/>
    <cellStyle name="표준 2 26 3" xfId="1127" xr:uid="{00000000-0005-0000-0000-0000F1100000}"/>
    <cellStyle name="표준 2 26 4" xfId="1128" xr:uid="{00000000-0005-0000-0000-0000F2100000}"/>
    <cellStyle name="표준 2 27" xfId="1129" xr:uid="{00000000-0005-0000-0000-0000F3100000}"/>
    <cellStyle name="표준 2 27 2" xfId="1130" xr:uid="{00000000-0005-0000-0000-0000F4100000}"/>
    <cellStyle name="표준 2 27 2 2" xfId="1131" xr:uid="{00000000-0005-0000-0000-0000F5100000}"/>
    <cellStyle name="표준 2 27 3" xfId="1132" xr:uid="{00000000-0005-0000-0000-0000F6100000}"/>
    <cellStyle name="표준 2 27 4" xfId="1133" xr:uid="{00000000-0005-0000-0000-0000F7100000}"/>
    <cellStyle name="표준 2 28" xfId="1134" xr:uid="{00000000-0005-0000-0000-0000F8100000}"/>
    <cellStyle name="표준 2 28 2" xfId="1135" xr:uid="{00000000-0005-0000-0000-0000F9100000}"/>
    <cellStyle name="표준 2 28 2 2" xfId="1136" xr:uid="{00000000-0005-0000-0000-0000FA100000}"/>
    <cellStyle name="표준 2 28 3" xfId="1137" xr:uid="{00000000-0005-0000-0000-0000FB100000}"/>
    <cellStyle name="표준 2 28 4" xfId="1138" xr:uid="{00000000-0005-0000-0000-0000FC100000}"/>
    <cellStyle name="표준 2 29" xfId="1139" xr:uid="{00000000-0005-0000-0000-0000FD100000}"/>
    <cellStyle name="표준 2 29 2" xfId="1140" xr:uid="{00000000-0005-0000-0000-0000FE100000}"/>
    <cellStyle name="표준 2 29 2 2" xfId="1141" xr:uid="{00000000-0005-0000-0000-0000FF100000}"/>
    <cellStyle name="표준 2 29 3" xfId="1142" xr:uid="{00000000-0005-0000-0000-000000110000}"/>
    <cellStyle name="표준 2 29 4" xfId="1143" xr:uid="{00000000-0005-0000-0000-000001110000}"/>
    <cellStyle name="표준 2 3" xfId="1144" xr:uid="{00000000-0005-0000-0000-000002110000}"/>
    <cellStyle name="표준 2 3 10" xfId="5304" xr:uid="{00000000-0005-0000-0000-000003110000}"/>
    <cellStyle name="표준 2 3 2" xfId="1145" xr:uid="{00000000-0005-0000-0000-000004110000}"/>
    <cellStyle name="표준 2 3 2 10" xfId="5305" xr:uid="{00000000-0005-0000-0000-000005110000}"/>
    <cellStyle name="표준 2 3 2 2" xfId="1146" xr:uid="{00000000-0005-0000-0000-000006110000}"/>
    <cellStyle name="표준 2 3 2 2 2" xfId="1147" xr:uid="{00000000-0005-0000-0000-000007110000}"/>
    <cellStyle name="표준 2 3 2 2_5. 네트워크_진단결과 상세" xfId="1148" xr:uid="{00000000-0005-0000-0000-000008110000}"/>
    <cellStyle name="표준 2 3 2 3" xfId="1149" xr:uid="{00000000-0005-0000-0000-000009110000}"/>
    <cellStyle name="표준 2 3 2 4" xfId="1150" xr:uid="{00000000-0005-0000-0000-00000A110000}"/>
    <cellStyle name="표준 2 3 2 5" xfId="5306" xr:uid="{00000000-0005-0000-0000-00000B110000}"/>
    <cellStyle name="표준 2 3 2 6" xfId="5307" xr:uid="{00000000-0005-0000-0000-00000C110000}"/>
    <cellStyle name="표준 2 3 2 7" xfId="5308" xr:uid="{00000000-0005-0000-0000-00000D110000}"/>
    <cellStyle name="표준 2 3 2 8" xfId="5309" xr:uid="{00000000-0005-0000-0000-00000E110000}"/>
    <cellStyle name="표준 2 3 2 9" xfId="5310" xr:uid="{00000000-0005-0000-0000-00000F110000}"/>
    <cellStyle name="표준 2 3 3" xfId="1151" xr:uid="{00000000-0005-0000-0000-000010110000}"/>
    <cellStyle name="표준 2 3 3 2" xfId="5311" xr:uid="{00000000-0005-0000-0000-000011110000}"/>
    <cellStyle name="표준 2 3 4" xfId="1152" xr:uid="{00000000-0005-0000-0000-000012110000}"/>
    <cellStyle name="표준 2 3 4 2" xfId="5312" xr:uid="{00000000-0005-0000-0000-000013110000}"/>
    <cellStyle name="표준 2 3 5" xfId="1153" xr:uid="{00000000-0005-0000-0000-000014110000}"/>
    <cellStyle name="표준 2 3 5 2" xfId="5313" xr:uid="{00000000-0005-0000-0000-000015110000}"/>
    <cellStyle name="표준 2 3 6" xfId="1154" xr:uid="{00000000-0005-0000-0000-000016110000}"/>
    <cellStyle name="표준 2 3 6 2" xfId="5314" xr:uid="{00000000-0005-0000-0000-000017110000}"/>
    <cellStyle name="표준 2 3 7" xfId="1155" xr:uid="{00000000-0005-0000-0000-000018110000}"/>
    <cellStyle name="표준 2 3 7 2" xfId="1156" xr:uid="{00000000-0005-0000-0000-000019110000}"/>
    <cellStyle name="표준 2 3 7 3" xfId="5315" xr:uid="{00000000-0005-0000-0000-00001A110000}"/>
    <cellStyle name="표준 2 3 8" xfId="1157" xr:uid="{00000000-0005-0000-0000-00001B110000}"/>
    <cellStyle name="표준 2 3 9" xfId="5316" xr:uid="{00000000-0005-0000-0000-00001C110000}"/>
    <cellStyle name="표준 2 3_5. 네트워크_진단결과 상세" xfId="1158" xr:uid="{00000000-0005-0000-0000-00001D110000}"/>
    <cellStyle name="표준 2 30" xfId="1159" xr:uid="{00000000-0005-0000-0000-00001E110000}"/>
    <cellStyle name="표준 2 30 2" xfId="1160" xr:uid="{00000000-0005-0000-0000-00001F110000}"/>
    <cellStyle name="표준 2 30 2 2" xfId="1161" xr:uid="{00000000-0005-0000-0000-000020110000}"/>
    <cellStyle name="표준 2 30 3" xfId="1162" xr:uid="{00000000-0005-0000-0000-000021110000}"/>
    <cellStyle name="표준 2 30 4" xfId="1163" xr:uid="{00000000-0005-0000-0000-000022110000}"/>
    <cellStyle name="표준 2 31" xfId="1164" xr:uid="{00000000-0005-0000-0000-000023110000}"/>
    <cellStyle name="표준 2 31 2" xfId="1165" xr:uid="{00000000-0005-0000-0000-000024110000}"/>
    <cellStyle name="표준 2 31 2 2" xfId="1166" xr:uid="{00000000-0005-0000-0000-000025110000}"/>
    <cellStyle name="표준 2 31 3" xfId="1167" xr:uid="{00000000-0005-0000-0000-000026110000}"/>
    <cellStyle name="표준 2 31 4" xfId="1168" xr:uid="{00000000-0005-0000-0000-000027110000}"/>
    <cellStyle name="표준 2 32" xfId="1169" xr:uid="{00000000-0005-0000-0000-000028110000}"/>
    <cellStyle name="표준 2 32 2" xfId="1170" xr:uid="{00000000-0005-0000-0000-000029110000}"/>
    <cellStyle name="표준 2 32 2 2" xfId="1171" xr:uid="{00000000-0005-0000-0000-00002A110000}"/>
    <cellStyle name="표준 2 32 3" xfId="1172" xr:uid="{00000000-0005-0000-0000-00002B110000}"/>
    <cellStyle name="표준 2 32 4" xfId="1173" xr:uid="{00000000-0005-0000-0000-00002C110000}"/>
    <cellStyle name="표준 2 33" xfId="1174" xr:uid="{00000000-0005-0000-0000-00002D110000}"/>
    <cellStyle name="표준 2 33 2" xfId="1175" xr:uid="{00000000-0005-0000-0000-00002E110000}"/>
    <cellStyle name="표준 2 33 2 2" xfId="1176" xr:uid="{00000000-0005-0000-0000-00002F110000}"/>
    <cellStyle name="표준 2 33 3" xfId="1177" xr:uid="{00000000-0005-0000-0000-000030110000}"/>
    <cellStyle name="표준 2 33 4" xfId="1178" xr:uid="{00000000-0005-0000-0000-000031110000}"/>
    <cellStyle name="표준 2 34" xfId="1179" xr:uid="{00000000-0005-0000-0000-000032110000}"/>
    <cellStyle name="표준 2 34 2" xfId="1180" xr:uid="{00000000-0005-0000-0000-000033110000}"/>
    <cellStyle name="표준 2 34 2 2" xfId="1181" xr:uid="{00000000-0005-0000-0000-000034110000}"/>
    <cellStyle name="표준 2 34 3" xfId="1182" xr:uid="{00000000-0005-0000-0000-000035110000}"/>
    <cellStyle name="표준 2 34 4" xfId="1183" xr:uid="{00000000-0005-0000-0000-000036110000}"/>
    <cellStyle name="표준 2 35" xfId="1184" xr:uid="{00000000-0005-0000-0000-000037110000}"/>
    <cellStyle name="표준 2 35 2" xfId="1185" xr:uid="{00000000-0005-0000-0000-000038110000}"/>
    <cellStyle name="표준 2 35 2 2" xfId="1186" xr:uid="{00000000-0005-0000-0000-000039110000}"/>
    <cellStyle name="표준 2 35 3" xfId="1187" xr:uid="{00000000-0005-0000-0000-00003A110000}"/>
    <cellStyle name="표준 2 35 4" xfId="1188" xr:uid="{00000000-0005-0000-0000-00003B110000}"/>
    <cellStyle name="표준 2 36" xfId="1189" xr:uid="{00000000-0005-0000-0000-00003C110000}"/>
    <cellStyle name="표준 2 36 2" xfId="1190" xr:uid="{00000000-0005-0000-0000-00003D110000}"/>
    <cellStyle name="표준 2 36 2 2" xfId="1191" xr:uid="{00000000-0005-0000-0000-00003E110000}"/>
    <cellStyle name="표준 2 36 3" xfId="1192" xr:uid="{00000000-0005-0000-0000-00003F110000}"/>
    <cellStyle name="표준 2 36 4" xfId="1193" xr:uid="{00000000-0005-0000-0000-000040110000}"/>
    <cellStyle name="표준 2 37" xfId="1194" xr:uid="{00000000-0005-0000-0000-000041110000}"/>
    <cellStyle name="표준 2 37 2" xfId="1195" xr:uid="{00000000-0005-0000-0000-000042110000}"/>
    <cellStyle name="표준 2 37 2 2" xfId="1196" xr:uid="{00000000-0005-0000-0000-000043110000}"/>
    <cellStyle name="표준 2 37 3" xfId="1197" xr:uid="{00000000-0005-0000-0000-000044110000}"/>
    <cellStyle name="표준 2 37 4" xfId="1198" xr:uid="{00000000-0005-0000-0000-000045110000}"/>
    <cellStyle name="표준 2 38" xfId="1199" xr:uid="{00000000-0005-0000-0000-000046110000}"/>
    <cellStyle name="표준 2 38 2" xfId="1200" xr:uid="{00000000-0005-0000-0000-000047110000}"/>
    <cellStyle name="표준 2 38 2 2" xfId="1201" xr:uid="{00000000-0005-0000-0000-000048110000}"/>
    <cellStyle name="표준 2 38 3" xfId="1202" xr:uid="{00000000-0005-0000-0000-000049110000}"/>
    <cellStyle name="표준 2 38 4" xfId="1203" xr:uid="{00000000-0005-0000-0000-00004A110000}"/>
    <cellStyle name="표준 2 39" xfId="1204" xr:uid="{00000000-0005-0000-0000-00004B110000}"/>
    <cellStyle name="표준 2 39 2" xfId="1205" xr:uid="{00000000-0005-0000-0000-00004C110000}"/>
    <cellStyle name="표준 2 39 2 2" xfId="1206" xr:uid="{00000000-0005-0000-0000-00004D110000}"/>
    <cellStyle name="표준 2 39 3" xfId="1207" xr:uid="{00000000-0005-0000-0000-00004E110000}"/>
    <cellStyle name="표준 2 39 4" xfId="1208" xr:uid="{00000000-0005-0000-0000-00004F110000}"/>
    <cellStyle name="표준 2 4" xfId="1209" xr:uid="{00000000-0005-0000-0000-000050110000}"/>
    <cellStyle name="표준 2 4 2" xfId="1210" xr:uid="{00000000-0005-0000-0000-000051110000}"/>
    <cellStyle name="표준 2 4 2 10" xfId="5317" xr:uid="{00000000-0005-0000-0000-000052110000}"/>
    <cellStyle name="표준 2 4 2 2" xfId="1211" xr:uid="{00000000-0005-0000-0000-000053110000}"/>
    <cellStyle name="표준 2 4 2 2 2" xfId="1212" xr:uid="{00000000-0005-0000-0000-000054110000}"/>
    <cellStyle name="표준 2 4 2 2_5. 네트워크_진단결과 상세" xfId="1213" xr:uid="{00000000-0005-0000-0000-000055110000}"/>
    <cellStyle name="표준 2 4 2 3" xfId="1214" xr:uid="{00000000-0005-0000-0000-000056110000}"/>
    <cellStyle name="표준 2 4 2 4" xfId="1215" xr:uid="{00000000-0005-0000-0000-000057110000}"/>
    <cellStyle name="표준 2 4 2 5" xfId="5318" xr:uid="{00000000-0005-0000-0000-000058110000}"/>
    <cellStyle name="표준 2 4 2 6" xfId="5319" xr:uid="{00000000-0005-0000-0000-000059110000}"/>
    <cellStyle name="표준 2 4 2 7" xfId="5320" xr:uid="{00000000-0005-0000-0000-00005A110000}"/>
    <cellStyle name="표준 2 4 2 8" xfId="5321" xr:uid="{00000000-0005-0000-0000-00005B110000}"/>
    <cellStyle name="표준 2 4 2 9" xfId="5322" xr:uid="{00000000-0005-0000-0000-00005C110000}"/>
    <cellStyle name="표준 2 4 3" xfId="1216" xr:uid="{00000000-0005-0000-0000-00005D110000}"/>
    <cellStyle name="표준 2 4 4" xfId="1217" xr:uid="{00000000-0005-0000-0000-00005E110000}"/>
    <cellStyle name="표준 2 4 5" xfId="1218" xr:uid="{00000000-0005-0000-0000-00005F110000}"/>
    <cellStyle name="표준 2 4 6" xfId="1219" xr:uid="{00000000-0005-0000-0000-000060110000}"/>
    <cellStyle name="표준 2 4 7" xfId="1220" xr:uid="{00000000-0005-0000-0000-000061110000}"/>
    <cellStyle name="표준 2 4 7 2" xfId="1221" xr:uid="{00000000-0005-0000-0000-000062110000}"/>
    <cellStyle name="표준 2 4 8" xfId="1222" xr:uid="{00000000-0005-0000-0000-000063110000}"/>
    <cellStyle name="표준 2 4_5. 네트워크_진단결과 상세" xfId="1223" xr:uid="{00000000-0005-0000-0000-000064110000}"/>
    <cellStyle name="표준 2 40" xfId="1224" xr:uid="{00000000-0005-0000-0000-000065110000}"/>
    <cellStyle name="표준 2 41" xfId="1225" xr:uid="{00000000-0005-0000-0000-000066110000}"/>
    <cellStyle name="표준 2 42" xfId="1226" xr:uid="{00000000-0005-0000-0000-000067110000}"/>
    <cellStyle name="표준 2 43" xfId="1227" xr:uid="{00000000-0005-0000-0000-000068110000}"/>
    <cellStyle name="표준 2 44" xfId="1228" xr:uid="{00000000-0005-0000-0000-000069110000}"/>
    <cellStyle name="표준 2 45" xfId="1229" xr:uid="{00000000-0005-0000-0000-00006A110000}"/>
    <cellStyle name="표준 2 46" xfId="1230" xr:uid="{00000000-0005-0000-0000-00006B110000}"/>
    <cellStyle name="표준 2 47" xfId="1231" xr:uid="{00000000-0005-0000-0000-00006C110000}"/>
    <cellStyle name="표준 2 47 2" xfId="1232" xr:uid="{00000000-0005-0000-0000-00006D110000}"/>
    <cellStyle name="표준 2 47_5. 네트워크_진단결과 상세" xfId="1233" xr:uid="{00000000-0005-0000-0000-00006E110000}"/>
    <cellStyle name="표준 2 48" xfId="1234" xr:uid="{00000000-0005-0000-0000-00006F110000}"/>
    <cellStyle name="표준 2 49" xfId="1235" xr:uid="{00000000-0005-0000-0000-000070110000}"/>
    <cellStyle name="표준 2 5" xfId="1236" xr:uid="{00000000-0005-0000-0000-000071110000}"/>
    <cellStyle name="표준 2 5 10" xfId="5323" xr:uid="{00000000-0005-0000-0000-000072110000}"/>
    <cellStyle name="표준 2 5 2" xfId="1237" xr:uid="{00000000-0005-0000-0000-000073110000}"/>
    <cellStyle name="표준 2 5 2 10" xfId="5324" xr:uid="{00000000-0005-0000-0000-000074110000}"/>
    <cellStyle name="표준 2 5 2 2" xfId="1238" xr:uid="{00000000-0005-0000-0000-000075110000}"/>
    <cellStyle name="표준 2 5 2 2 2" xfId="1239" xr:uid="{00000000-0005-0000-0000-000076110000}"/>
    <cellStyle name="표준 2 5 2 2_5. 네트워크_진단결과 상세" xfId="1240" xr:uid="{00000000-0005-0000-0000-000077110000}"/>
    <cellStyle name="표준 2 5 2 3" xfId="1241" xr:uid="{00000000-0005-0000-0000-000078110000}"/>
    <cellStyle name="표준 2 5 2 4" xfId="1242" xr:uid="{00000000-0005-0000-0000-000079110000}"/>
    <cellStyle name="표준 2 5 2 5" xfId="5325" xr:uid="{00000000-0005-0000-0000-00007A110000}"/>
    <cellStyle name="표준 2 5 2 6" xfId="5326" xr:uid="{00000000-0005-0000-0000-00007B110000}"/>
    <cellStyle name="표준 2 5 2 7" xfId="5327" xr:uid="{00000000-0005-0000-0000-00007C110000}"/>
    <cellStyle name="표준 2 5 2 8" xfId="5328" xr:uid="{00000000-0005-0000-0000-00007D110000}"/>
    <cellStyle name="표준 2 5 2 9" xfId="5329" xr:uid="{00000000-0005-0000-0000-00007E110000}"/>
    <cellStyle name="표준 2 5 3" xfId="1243" xr:uid="{00000000-0005-0000-0000-00007F110000}"/>
    <cellStyle name="표준 2 5 3 2" xfId="5330" xr:uid="{00000000-0005-0000-0000-000080110000}"/>
    <cellStyle name="표준 2 5 4" xfId="1244" xr:uid="{00000000-0005-0000-0000-000081110000}"/>
    <cellStyle name="표준 2 5 4 2" xfId="5331" xr:uid="{00000000-0005-0000-0000-000082110000}"/>
    <cellStyle name="표준 2 5 5" xfId="1245" xr:uid="{00000000-0005-0000-0000-000083110000}"/>
    <cellStyle name="표준 2 5 5 2" xfId="5332" xr:uid="{00000000-0005-0000-0000-000084110000}"/>
    <cellStyle name="표준 2 5 6" xfId="1246" xr:uid="{00000000-0005-0000-0000-000085110000}"/>
    <cellStyle name="표준 2 5 6 2" xfId="5333" xr:uid="{00000000-0005-0000-0000-000086110000}"/>
    <cellStyle name="표준 2 5 7" xfId="1247" xr:uid="{00000000-0005-0000-0000-000087110000}"/>
    <cellStyle name="표준 2 5 7 2" xfId="1248" xr:uid="{00000000-0005-0000-0000-000088110000}"/>
    <cellStyle name="표준 2 5 7 3" xfId="5334" xr:uid="{00000000-0005-0000-0000-000089110000}"/>
    <cellStyle name="표준 2 5 8" xfId="1249" xr:uid="{00000000-0005-0000-0000-00008A110000}"/>
    <cellStyle name="표준 2 5 8 2" xfId="5335" xr:uid="{00000000-0005-0000-0000-00008B110000}"/>
    <cellStyle name="표준 2 5 9" xfId="5336" xr:uid="{00000000-0005-0000-0000-00008C110000}"/>
    <cellStyle name="표준 2 5_5. 네트워크_진단결과 상세" xfId="1250" xr:uid="{00000000-0005-0000-0000-00008D110000}"/>
    <cellStyle name="표준 2 50" xfId="5579" xr:uid="{00000000-0005-0000-0000-00008E110000}"/>
    <cellStyle name="표준 2 51" xfId="5580" xr:uid="{00000000-0005-0000-0000-00008F110000}"/>
    <cellStyle name="표준 2 52" xfId="5581" xr:uid="{00000000-0005-0000-0000-000090110000}"/>
    <cellStyle name="표준 2 6" xfId="1251" xr:uid="{00000000-0005-0000-0000-000091110000}"/>
    <cellStyle name="표준 2 6 10" xfId="5337" xr:uid="{00000000-0005-0000-0000-000092110000}"/>
    <cellStyle name="표준 2 6 2" xfId="1252" xr:uid="{00000000-0005-0000-0000-000093110000}"/>
    <cellStyle name="표준 2 6 2 10" xfId="5338" xr:uid="{00000000-0005-0000-0000-000094110000}"/>
    <cellStyle name="표준 2 6 2 2" xfId="1253" xr:uid="{00000000-0005-0000-0000-000095110000}"/>
    <cellStyle name="표준 2 6 2 2 2" xfId="1254" xr:uid="{00000000-0005-0000-0000-000096110000}"/>
    <cellStyle name="표준 2 6 2 2_5. 네트워크_진단결과 상세" xfId="1255" xr:uid="{00000000-0005-0000-0000-000097110000}"/>
    <cellStyle name="표준 2 6 2 3" xfId="1256" xr:uid="{00000000-0005-0000-0000-000098110000}"/>
    <cellStyle name="표준 2 6 2 4" xfId="1257" xr:uid="{00000000-0005-0000-0000-000099110000}"/>
    <cellStyle name="표준 2 6 2 5" xfId="5339" xr:uid="{00000000-0005-0000-0000-00009A110000}"/>
    <cellStyle name="표준 2 6 2 6" xfId="5340" xr:uid="{00000000-0005-0000-0000-00009B110000}"/>
    <cellStyle name="표준 2 6 2 7" xfId="5341" xr:uid="{00000000-0005-0000-0000-00009C110000}"/>
    <cellStyle name="표준 2 6 2 8" xfId="5342" xr:uid="{00000000-0005-0000-0000-00009D110000}"/>
    <cellStyle name="표준 2 6 2 9" xfId="5343" xr:uid="{00000000-0005-0000-0000-00009E110000}"/>
    <cellStyle name="표준 2 6 3" xfId="1258" xr:uid="{00000000-0005-0000-0000-00009F110000}"/>
    <cellStyle name="표준 2 6 3 2" xfId="5344" xr:uid="{00000000-0005-0000-0000-0000A0110000}"/>
    <cellStyle name="표준 2 6 4" xfId="1259" xr:uid="{00000000-0005-0000-0000-0000A1110000}"/>
    <cellStyle name="표준 2 6 4 2" xfId="5345" xr:uid="{00000000-0005-0000-0000-0000A2110000}"/>
    <cellStyle name="표준 2 6 5" xfId="1260" xr:uid="{00000000-0005-0000-0000-0000A3110000}"/>
    <cellStyle name="표준 2 6 5 2" xfId="5346" xr:uid="{00000000-0005-0000-0000-0000A4110000}"/>
    <cellStyle name="표준 2 6 6" xfId="1261" xr:uid="{00000000-0005-0000-0000-0000A5110000}"/>
    <cellStyle name="표준 2 6 7" xfId="1262" xr:uid="{00000000-0005-0000-0000-0000A6110000}"/>
    <cellStyle name="표준 2 6 7 2" xfId="1263" xr:uid="{00000000-0005-0000-0000-0000A7110000}"/>
    <cellStyle name="표준 2 6 8" xfId="1264" xr:uid="{00000000-0005-0000-0000-0000A8110000}"/>
    <cellStyle name="표준 2 6 9" xfId="5347" xr:uid="{00000000-0005-0000-0000-0000A9110000}"/>
    <cellStyle name="표준 2 6_5. 네트워크_진단결과 상세" xfId="1265" xr:uid="{00000000-0005-0000-0000-0000AA110000}"/>
    <cellStyle name="표준 2 63" xfId="1266" xr:uid="{00000000-0005-0000-0000-0000AB110000}"/>
    <cellStyle name="표준 2 7" xfId="1267" xr:uid="{00000000-0005-0000-0000-0000AC110000}"/>
    <cellStyle name="표준 2 7 10" xfId="5348" xr:uid="{00000000-0005-0000-0000-0000AD110000}"/>
    <cellStyle name="표준 2 7 2" xfId="1268" xr:uid="{00000000-0005-0000-0000-0000AE110000}"/>
    <cellStyle name="표준 2 7 2 10" xfId="5349" xr:uid="{00000000-0005-0000-0000-0000AF110000}"/>
    <cellStyle name="표준 2 7 2 2" xfId="1269" xr:uid="{00000000-0005-0000-0000-0000B0110000}"/>
    <cellStyle name="표준 2 7 2 2 2" xfId="1270" xr:uid="{00000000-0005-0000-0000-0000B1110000}"/>
    <cellStyle name="표준 2 7 2 2_5. 네트워크_진단결과 상세" xfId="1271" xr:uid="{00000000-0005-0000-0000-0000B2110000}"/>
    <cellStyle name="표준 2 7 2 3" xfId="1272" xr:uid="{00000000-0005-0000-0000-0000B3110000}"/>
    <cellStyle name="표준 2 7 2 4" xfId="1273" xr:uid="{00000000-0005-0000-0000-0000B4110000}"/>
    <cellStyle name="표준 2 7 2 5" xfId="5350" xr:uid="{00000000-0005-0000-0000-0000B5110000}"/>
    <cellStyle name="표준 2 7 2 6" xfId="5351" xr:uid="{00000000-0005-0000-0000-0000B6110000}"/>
    <cellStyle name="표준 2 7 2 7" xfId="5352" xr:uid="{00000000-0005-0000-0000-0000B7110000}"/>
    <cellStyle name="표준 2 7 2 8" xfId="5353" xr:uid="{00000000-0005-0000-0000-0000B8110000}"/>
    <cellStyle name="표준 2 7 2 9" xfId="5354" xr:uid="{00000000-0005-0000-0000-0000B9110000}"/>
    <cellStyle name="표준 2 7 3" xfId="1274" xr:uid="{00000000-0005-0000-0000-0000BA110000}"/>
    <cellStyle name="표준 2 7 3 2" xfId="5355" xr:uid="{00000000-0005-0000-0000-0000BB110000}"/>
    <cellStyle name="표준 2 7 4" xfId="1275" xr:uid="{00000000-0005-0000-0000-0000BC110000}"/>
    <cellStyle name="표준 2 7 4 2" xfId="5356" xr:uid="{00000000-0005-0000-0000-0000BD110000}"/>
    <cellStyle name="표준 2 7 5" xfId="1276" xr:uid="{00000000-0005-0000-0000-0000BE110000}"/>
    <cellStyle name="표준 2 7 6" xfId="1277" xr:uid="{00000000-0005-0000-0000-0000BF110000}"/>
    <cellStyle name="표준 2 7 7" xfId="1278" xr:uid="{00000000-0005-0000-0000-0000C0110000}"/>
    <cellStyle name="표준 2 7 7 2" xfId="1279" xr:uid="{00000000-0005-0000-0000-0000C1110000}"/>
    <cellStyle name="표준 2 7 8" xfId="1280" xr:uid="{00000000-0005-0000-0000-0000C2110000}"/>
    <cellStyle name="표준 2 7 9" xfId="5357" xr:uid="{00000000-0005-0000-0000-0000C3110000}"/>
    <cellStyle name="표준 2 7_5. 네트워크_진단결과 상세" xfId="1281" xr:uid="{00000000-0005-0000-0000-0000C4110000}"/>
    <cellStyle name="표준 2 77" xfId="1282" xr:uid="{00000000-0005-0000-0000-0000C5110000}"/>
    <cellStyle name="표준 2 78" xfId="1283" xr:uid="{00000000-0005-0000-0000-0000C6110000}"/>
    <cellStyle name="표준 2 8" xfId="1284" xr:uid="{00000000-0005-0000-0000-0000C7110000}"/>
    <cellStyle name="표준 2 8 10" xfId="5358" xr:uid="{00000000-0005-0000-0000-0000C8110000}"/>
    <cellStyle name="표준 2 8 2" xfId="1285" xr:uid="{00000000-0005-0000-0000-0000C9110000}"/>
    <cellStyle name="표준 2 8 2 10" xfId="5359" xr:uid="{00000000-0005-0000-0000-0000CA110000}"/>
    <cellStyle name="표준 2 8 2 2" xfId="1286" xr:uid="{00000000-0005-0000-0000-0000CB110000}"/>
    <cellStyle name="표준 2 8 2 2 2" xfId="1287" xr:uid="{00000000-0005-0000-0000-0000CC110000}"/>
    <cellStyle name="표준 2 8 2 2_5. 네트워크_진단결과 상세" xfId="1288" xr:uid="{00000000-0005-0000-0000-0000CD110000}"/>
    <cellStyle name="표준 2 8 2 3" xfId="1289" xr:uid="{00000000-0005-0000-0000-0000CE110000}"/>
    <cellStyle name="표준 2 8 2 4" xfId="1290" xr:uid="{00000000-0005-0000-0000-0000CF110000}"/>
    <cellStyle name="표준 2 8 2 5" xfId="5360" xr:uid="{00000000-0005-0000-0000-0000D0110000}"/>
    <cellStyle name="표준 2 8 2 6" xfId="5361" xr:uid="{00000000-0005-0000-0000-0000D1110000}"/>
    <cellStyle name="표준 2 8 2 7" xfId="5362" xr:uid="{00000000-0005-0000-0000-0000D2110000}"/>
    <cellStyle name="표준 2 8 2 8" xfId="5363" xr:uid="{00000000-0005-0000-0000-0000D3110000}"/>
    <cellStyle name="표준 2 8 2 9" xfId="5364" xr:uid="{00000000-0005-0000-0000-0000D4110000}"/>
    <cellStyle name="표준 2 8 3" xfId="1291" xr:uid="{00000000-0005-0000-0000-0000D5110000}"/>
    <cellStyle name="표준 2 8 3 2" xfId="5365" xr:uid="{00000000-0005-0000-0000-0000D6110000}"/>
    <cellStyle name="표준 2 8 4" xfId="1292" xr:uid="{00000000-0005-0000-0000-0000D7110000}"/>
    <cellStyle name="표준 2 8 4 2" xfId="5366" xr:uid="{00000000-0005-0000-0000-0000D8110000}"/>
    <cellStyle name="표준 2 8 5" xfId="1293" xr:uid="{00000000-0005-0000-0000-0000D9110000}"/>
    <cellStyle name="표준 2 8 5 2" xfId="5367" xr:uid="{00000000-0005-0000-0000-0000DA110000}"/>
    <cellStyle name="표준 2 8 6" xfId="1294" xr:uid="{00000000-0005-0000-0000-0000DB110000}"/>
    <cellStyle name="표준 2 8 7" xfId="1295" xr:uid="{00000000-0005-0000-0000-0000DC110000}"/>
    <cellStyle name="표준 2 8 7 2" xfId="1296" xr:uid="{00000000-0005-0000-0000-0000DD110000}"/>
    <cellStyle name="표준 2 8 8" xfId="1297" xr:uid="{00000000-0005-0000-0000-0000DE110000}"/>
    <cellStyle name="표준 2 8 9" xfId="5368" xr:uid="{00000000-0005-0000-0000-0000DF110000}"/>
    <cellStyle name="표준 2 8_5. 네트워크_진단결과 상세" xfId="1298" xr:uid="{00000000-0005-0000-0000-0000E0110000}"/>
    <cellStyle name="표준 2 82" xfId="1299" xr:uid="{00000000-0005-0000-0000-0000E1110000}"/>
    <cellStyle name="표준 2 85" xfId="2099" xr:uid="{00000000-0005-0000-0000-0000E2110000}"/>
    <cellStyle name="표준 2 9" xfId="1300" xr:uid="{00000000-0005-0000-0000-0000E3110000}"/>
    <cellStyle name="표준 2 9 10" xfId="5369" xr:uid="{00000000-0005-0000-0000-0000E4110000}"/>
    <cellStyle name="표준 2 9 2" xfId="1301" xr:uid="{00000000-0005-0000-0000-0000E5110000}"/>
    <cellStyle name="표준 2 9 2 10" xfId="5370" xr:uid="{00000000-0005-0000-0000-0000E6110000}"/>
    <cellStyle name="표준 2 9 2 2" xfId="1302" xr:uid="{00000000-0005-0000-0000-0000E7110000}"/>
    <cellStyle name="표준 2 9 2 2 2" xfId="1303" xr:uid="{00000000-0005-0000-0000-0000E8110000}"/>
    <cellStyle name="표준 2 9 2 2_5. 네트워크_진단결과 상세" xfId="1304" xr:uid="{00000000-0005-0000-0000-0000E9110000}"/>
    <cellStyle name="표준 2 9 2 3" xfId="1305" xr:uid="{00000000-0005-0000-0000-0000EA110000}"/>
    <cellStyle name="표준 2 9 2 4" xfId="1306" xr:uid="{00000000-0005-0000-0000-0000EB110000}"/>
    <cellStyle name="표준 2 9 2 5" xfId="5371" xr:uid="{00000000-0005-0000-0000-0000EC110000}"/>
    <cellStyle name="표준 2 9 2 6" xfId="5372" xr:uid="{00000000-0005-0000-0000-0000ED110000}"/>
    <cellStyle name="표준 2 9 2 7" xfId="5373" xr:uid="{00000000-0005-0000-0000-0000EE110000}"/>
    <cellStyle name="표준 2 9 2 8" xfId="5374" xr:uid="{00000000-0005-0000-0000-0000EF110000}"/>
    <cellStyle name="표준 2 9 2 9" xfId="5375" xr:uid="{00000000-0005-0000-0000-0000F0110000}"/>
    <cellStyle name="표준 2 9 3" xfId="1307" xr:uid="{00000000-0005-0000-0000-0000F1110000}"/>
    <cellStyle name="표준 2 9 3 2" xfId="5376" xr:uid="{00000000-0005-0000-0000-0000F2110000}"/>
    <cellStyle name="표준 2 9 4" xfId="1308" xr:uid="{00000000-0005-0000-0000-0000F3110000}"/>
    <cellStyle name="표준 2 9 4 2" xfId="5377" xr:uid="{00000000-0005-0000-0000-0000F4110000}"/>
    <cellStyle name="표준 2 9 5" xfId="1309" xr:uid="{00000000-0005-0000-0000-0000F5110000}"/>
    <cellStyle name="표준 2 9 6" xfId="1310" xr:uid="{00000000-0005-0000-0000-0000F6110000}"/>
    <cellStyle name="표준 2 9 7" xfId="1311" xr:uid="{00000000-0005-0000-0000-0000F7110000}"/>
    <cellStyle name="표준 2 9 7 2" xfId="1312" xr:uid="{00000000-0005-0000-0000-0000F8110000}"/>
    <cellStyle name="표준 2 9 8" xfId="1313" xr:uid="{00000000-0005-0000-0000-0000F9110000}"/>
    <cellStyle name="표준 2 9 9" xfId="5378" xr:uid="{00000000-0005-0000-0000-0000FA110000}"/>
    <cellStyle name="표준 2 9_5. 네트워크_진단결과 상세" xfId="1314" xr:uid="{00000000-0005-0000-0000-0000FB110000}"/>
    <cellStyle name="표준 2 92" xfId="1315" xr:uid="{00000000-0005-0000-0000-0000FC110000}"/>
    <cellStyle name="표준 2_1.네트워크 진단 대상 정보 " xfId="1316" xr:uid="{00000000-0005-0000-0000-0000FD110000}"/>
    <cellStyle name="표준 20" xfId="1317" xr:uid="{00000000-0005-0000-0000-0000FE110000}"/>
    <cellStyle name="표준 20 10" xfId="1318" xr:uid="{00000000-0005-0000-0000-0000FF110000}"/>
    <cellStyle name="표준 20 11" xfId="1319" xr:uid="{00000000-0005-0000-0000-000000120000}"/>
    <cellStyle name="표준 20 12" xfId="1320" xr:uid="{00000000-0005-0000-0000-000001120000}"/>
    <cellStyle name="표준 20 13" xfId="1321" xr:uid="{00000000-0005-0000-0000-000002120000}"/>
    <cellStyle name="표준 20 14" xfId="1322" xr:uid="{00000000-0005-0000-0000-000003120000}"/>
    <cellStyle name="표준 20 15" xfId="1323" xr:uid="{00000000-0005-0000-0000-000004120000}"/>
    <cellStyle name="표준 20 16" xfId="1324" xr:uid="{00000000-0005-0000-0000-000005120000}"/>
    <cellStyle name="표준 20 17" xfId="1325" xr:uid="{00000000-0005-0000-0000-000006120000}"/>
    <cellStyle name="표준 20 17 2" xfId="1326" xr:uid="{00000000-0005-0000-0000-000007120000}"/>
    <cellStyle name="표준 20 17 3" xfId="5582" xr:uid="{00000000-0005-0000-0000-000008120000}"/>
    <cellStyle name="표준 20 18" xfId="1327" xr:uid="{00000000-0005-0000-0000-000009120000}"/>
    <cellStyle name="표준 20 19" xfId="1328" xr:uid="{00000000-0005-0000-0000-00000A120000}"/>
    <cellStyle name="표준 20 2" xfId="1329" xr:uid="{00000000-0005-0000-0000-00000B120000}"/>
    <cellStyle name="표준 20 2 2" xfId="1330" xr:uid="{00000000-0005-0000-0000-00000C120000}"/>
    <cellStyle name="표준 20 2 2 2" xfId="1331" xr:uid="{00000000-0005-0000-0000-00000D120000}"/>
    <cellStyle name="표준 20 2 2 2 2" xfId="1332" xr:uid="{00000000-0005-0000-0000-00000E120000}"/>
    <cellStyle name="표준 20 2 2 3" xfId="1333" xr:uid="{00000000-0005-0000-0000-00000F120000}"/>
    <cellStyle name="표준 20 2 2 4" xfId="1334" xr:uid="{00000000-0005-0000-0000-000010120000}"/>
    <cellStyle name="표준 20 2 3" xfId="1335" xr:uid="{00000000-0005-0000-0000-000011120000}"/>
    <cellStyle name="표준 20 2 4" xfId="1336" xr:uid="{00000000-0005-0000-0000-000012120000}"/>
    <cellStyle name="표준 20 2 5" xfId="1337" xr:uid="{00000000-0005-0000-0000-000013120000}"/>
    <cellStyle name="표준 20 2 6" xfId="1338" xr:uid="{00000000-0005-0000-0000-000014120000}"/>
    <cellStyle name="표준 20 2 7" xfId="1339" xr:uid="{00000000-0005-0000-0000-000015120000}"/>
    <cellStyle name="표준 20 2 7 2" xfId="1340" xr:uid="{00000000-0005-0000-0000-000016120000}"/>
    <cellStyle name="표준 20 2 8" xfId="1341" xr:uid="{00000000-0005-0000-0000-000017120000}"/>
    <cellStyle name="표준 20 2 9" xfId="5379" xr:uid="{00000000-0005-0000-0000-000018120000}"/>
    <cellStyle name="표준 20 2_소방방재청" xfId="1342" xr:uid="{00000000-0005-0000-0000-000019120000}"/>
    <cellStyle name="표준 20 20" xfId="1343" xr:uid="{00000000-0005-0000-0000-00001A120000}"/>
    <cellStyle name="표준 20 21" xfId="1344" xr:uid="{00000000-0005-0000-0000-00001B120000}"/>
    <cellStyle name="표준 20 22" xfId="1345" xr:uid="{00000000-0005-0000-0000-00001C120000}"/>
    <cellStyle name="표준 20 23" xfId="1346" xr:uid="{00000000-0005-0000-0000-00001D120000}"/>
    <cellStyle name="표준 20 24" xfId="1347" xr:uid="{00000000-0005-0000-0000-00001E120000}"/>
    <cellStyle name="표준 20 25" xfId="1348" xr:uid="{00000000-0005-0000-0000-00001F120000}"/>
    <cellStyle name="표준 20 26" xfId="1349" xr:uid="{00000000-0005-0000-0000-000020120000}"/>
    <cellStyle name="표준 20 27" xfId="1350" xr:uid="{00000000-0005-0000-0000-000021120000}"/>
    <cellStyle name="표준 20 28" xfId="1351" xr:uid="{00000000-0005-0000-0000-000022120000}"/>
    <cellStyle name="표준 20 29" xfId="1352" xr:uid="{00000000-0005-0000-0000-000023120000}"/>
    <cellStyle name="표준 20 3" xfId="1353" xr:uid="{00000000-0005-0000-0000-000024120000}"/>
    <cellStyle name="표준 20 3 2" xfId="5380" xr:uid="{00000000-0005-0000-0000-000025120000}"/>
    <cellStyle name="표준 20 30" xfId="1354" xr:uid="{00000000-0005-0000-0000-000026120000}"/>
    <cellStyle name="표준 20 31" xfId="1355" xr:uid="{00000000-0005-0000-0000-000027120000}"/>
    <cellStyle name="표준 20 32" xfId="1356" xr:uid="{00000000-0005-0000-0000-000028120000}"/>
    <cellStyle name="표준 20 33" xfId="1357" xr:uid="{00000000-0005-0000-0000-000029120000}"/>
    <cellStyle name="표준 20 34" xfId="1358" xr:uid="{00000000-0005-0000-0000-00002A120000}"/>
    <cellStyle name="표준 20 35" xfId="1359" xr:uid="{00000000-0005-0000-0000-00002B120000}"/>
    <cellStyle name="표준 20 36" xfId="1360" xr:uid="{00000000-0005-0000-0000-00002C120000}"/>
    <cellStyle name="표준 20 37" xfId="1361" xr:uid="{00000000-0005-0000-0000-00002D120000}"/>
    <cellStyle name="표준 20 4" xfId="1362" xr:uid="{00000000-0005-0000-0000-00002E120000}"/>
    <cellStyle name="표준 20 4 2" xfId="5381" xr:uid="{00000000-0005-0000-0000-00002F120000}"/>
    <cellStyle name="표준 20 5" xfId="1363" xr:uid="{00000000-0005-0000-0000-000030120000}"/>
    <cellStyle name="표준 20 5 2" xfId="5382" xr:uid="{00000000-0005-0000-0000-000031120000}"/>
    <cellStyle name="표준 20 6" xfId="1364" xr:uid="{00000000-0005-0000-0000-000032120000}"/>
    <cellStyle name="표준 20 7" xfId="1365" xr:uid="{00000000-0005-0000-0000-000033120000}"/>
    <cellStyle name="표준 20 8" xfId="1366" xr:uid="{00000000-0005-0000-0000-000034120000}"/>
    <cellStyle name="표준 20 9" xfId="1367" xr:uid="{00000000-0005-0000-0000-000035120000}"/>
    <cellStyle name="표준 21" xfId="5383" xr:uid="{00000000-0005-0000-0000-000036120000}"/>
    <cellStyle name="표준 21 2" xfId="1368" xr:uid="{00000000-0005-0000-0000-000037120000}"/>
    <cellStyle name="표준 21 2 2" xfId="5384" xr:uid="{00000000-0005-0000-0000-000038120000}"/>
    <cellStyle name="표준 21 3" xfId="1369" xr:uid="{00000000-0005-0000-0000-000039120000}"/>
    <cellStyle name="표준 21 3 2" xfId="5385" xr:uid="{00000000-0005-0000-0000-00003A120000}"/>
    <cellStyle name="표준 21 4" xfId="1370" xr:uid="{00000000-0005-0000-0000-00003B120000}"/>
    <cellStyle name="표준 21 4 2" xfId="5386" xr:uid="{00000000-0005-0000-0000-00003C120000}"/>
    <cellStyle name="표준 21 5" xfId="1371" xr:uid="{00000000-0005-0000-0000-00003D120000}"/>
    <cellStyle name="표준 21 5 2" xfId="5387" xr:uid="{00000000-0005-0000-0000-00003E120000}"/>
    <cellStyle name="표준 21 6" xfId="1372" xr:uid="{00000000-0005-0000-0000-00003F120000}"/>
    <cellStyle name="표준 21 7" xfId="1373" xr:uid="{00000000-0005-0000-0000-000040120000}"/>
    <cellStyle name="표준 22" xfId="1374" xr:uid="{00000000-0005-0000-0000-000041120000}"/>
    <cellStyle name="표준 22 18" xfId="1375" xr:uid="{00000000-0005-0000-0000-000042120000}"/>
    <cellStyle name="표준 22 2" xfId="1376" xr:uid="{00000000-0005-0000-0000-000043120000}"/>
    <cellStyle name="표준 22 2 2" xfId="1377" xr:uid="{00000000-0005-0000-0000-000044120000}"/>
    <cellStyle name="표준 22 2 3" xfId="5388" xr:uid="{00000000-0005-0000-0000-000045120000}"/>
    <cellStyle name="표준 22 3" xfId="1378" xr:uid="{00000000-0005-0000-0000-000046120000}"/>
    <cellStyle name="표준 22 3 2" xfId="5389" xr:uid="{00000000-0005-0000-0000-000047120000}"/>
    <cellStyle name="표준 22 4" xfId="1379" xr:uid="{00000000-0005-0000-0000-000048120000}"/>
    <cellStyle name="표준 22 4 2" xfId="5390" xr:uid="{00000000-0005-0000-0000-000049120000}"/>
    <cellStyle name="표준 22 5" xfId="1380" xr:uid="{00000000-0005-0000-0000-00004A120000}"/>
    <cellStyle name="표준 22 5 2" xfId="5391" xr:uid="{00000000-0005-0000-0000-00004B120000}"/>
    <cellStyle name="표준 22 6" xfId="1381" xr:uid="{00000000-0005-0000-0000-00004C120000}"/>
    <cellStyle name="표준 22 7" xfId="1382" xr:uid="{00000000-0005-0000-0000-00004D120000}"/>
    <cellStyle name="표준 22 8" xfId="1383" xr:uid="{00000000-0005-0000-0000-00004E120000}"/>
    <cellStyle name="표준 23" xfId="1384" xr:uid="{00000000-0005-0000-0000-00004F120000}"/>
    <cellStyle name="표준 23 2" xfId="1385" xr:uid="{00000000-0005-0000-0000-000050120000}"/>
    <cellStyle name="표준 23 2 2" xfId="1386" xr:uid="{00000000-0005-0000-0000-000051120000}"/>
    <cellStyle name="표준 23 2 3" xfId="5392" xr:uid="{00000000-0005-0000-0000-000052120000}"/>
    <cellStyle name="표준 23 3" xfId="1387" xr:uid="{00000000-0005-0000-0000-000053120000}"/>
    <cellStyle name="표준 23 3 2" xfId="5393" xr:uid="{00000000-0005-0000-0000-000054120000}"/>
    <cellStyle name="표준 23 4" xfId="1388" xr:uid="{00000000-0005-0000-0000-000055120000}"/>
    <cellStyle name="표준 23 4 2" xfId="5394" xr:uid="{00000000-0005-0000-0000-000056120000}"/>
    <cellStyle name="표준 23 5" xfId="1389" xr:uid="{00000000-0005-0000-0000-000057120000}"/>
    <cellStyle name="표준 23 5 2" xfId="5395" xr:uid="{00000000-0005-0000-0000-000058120000}"/>
    <cellStyle name="표준 23 6" xfId="1390" xr:uid="{00000000-0005-0000-0000-000059120000}"/>
    <cellStyle name="표준 23 7" xfId="1391" xr:uid="{00000000-0005-0000-0000-00005A120000}"/>
    <cellStyle name="표준 23 8" xfId="1392" xr:uid="{00000000-0005-0000-0000-00005B120000}"/>
    <cellStyle name="표준 24" xfId="1393" xr:uid="{00000000-0005-0000-0000-00005C120000}"/>
    <cellStyle name="표준 24 10" xfId="1394" xr:uid="{00000000-0005-0000-0000-00005D120000}"/>
    <cellStyle name="표준 24 11" xfId="1395" xr:uid="{00000000-0005-0000-0000-00005E120000}"/>
    <cellStyle name="표준 24 12" xfId="1396" xr:uid="{00000000-0005-0000-0000-00005F120000}"/>
    <cellStyle name="표준 24 13" xfId="1397" xr:uid="{00000000-0005-0000-0000-000060120000}"/>
    <cellStyle name="표준 24 14" xfId="1398" xr:uid="{00000000-0005-0000-0000-000061120000}"/>
    <cellStyle name="표준 24 15" xfId="1399" xr:uid="{00000000-0005-0000-0000-000062120000}"/>
    <cellStyle name="표준 24 16" xfId="1400" xr:uid="{00000000-0005-0000-0000-000063120000}"/>
    <cellStyle name="표준 24 17" xfId="1401" xr:uid="{00000000-0005-0000-0000-000064120000}"/>
    <cellStyle name="표준 24 18" xfId="1402" xr:uid="{00000000-0005-0000-0000-000065120000}"/>
    <cellStyle name="표준 24 19" xfId="1403" xr:uid="{00000000-0005-0000-0000-000066120000}"/>
    <cellStyle name="표준 24 2" xfId="1404" xr:uid="{00000000-0005-0000-0000-000067120000}"/>
    <cellStyle name="표준 24 2 2" xfId="1405" xr:uid="{00000000-0005-0000-0000-000068120000}"/>
    <cellStyle name="표준 24 2 3" xfId="5396" xr:uid="{00000000-0005-0000-0000-000069120000}"/>
    <cellStyle name="표준 24 20" xfId="1406" xr:uid="{00000000-0005-0000-0000-00006A120000}"/>
    <cellStyle name="표준 24 21" xfId="1407" xr:uid="{00000000-0005-0000-0000-00006B120000}"/>
    <cellStyle name="표준 24 22" xfId="1408" xr:uid="{00000000-0005-0000-0000-00006C120000}"/>
    <cellStyle name="표준 24 23" xfId="1409" xr:uid="{00000000-0005-0000-0000-00006D120000}"/>
    <cellStyle name="표준 24 24" xfId="1410" xr:uid="{00000000-0005-0000-0000-00006E120000}"/>
    <cellStyle name="표준 24 25" xfId="1411" xr:uid="{00000000-0005-0000-0000-00006F120000}"/>
    <cellStyle name="표준 24 26" xfId="1412" xr:uid="{00000000-0005-0000-0000-000070120000}"/>
    <cellStyle name="표준 24 27" xfId="1413" xr:uid="{00000000-0005-0000-0000-000071120000}"/>
    <cellStyle name="표준 24 28" xfId="1414" xr:uid="{00000000-0005-0000-0000-000072120000}"/>
    <cellStyle name="표준 24 29" xfId="1415" xr:uid="{00000000-0005-0000-0000-000073120000}"/>
    <cellStyle name="표준 24 3" xfId="1416" xr:uid="{00000000-0005-0000-0000-000074120000}"/>
    <cellStyle name="표준 24 3 2" xfId="5397" xr:uid="{00000000-0005-0000-0000-000075120000}"/>
    <cellStyle name="표준 24 30" xfId="1417" xr:uid="{00000000-0005-0000-0000-000076120000}"/>
    <cellStyle name="표준 24 31" xfId="1418" xr:uid="{00000000-0005-0000-0000-000077120000}"/>
    <cellStyle name="표준 24 32" xfId="1419" xr:uid="{00000000-0005-0000-0000-000078120000}"/>
    <cellStyle name="표준 24 33" xfId="1420" xr:uid="{00000000-0005-0000-0000-000079120000}"/>
    <cellStyle name="표준 24 34" xfId="5398" xr:uid="{00000000-0005-0000-0000-00007A120000}"/>
    <cellStyle name="표준 24 4" xfId="1421" xr:uid="{00000000-0005-0000-0000-00007B120000}"/>
    <cellStyle name="표준 24 4 10" xfId="5399" xr:uid="{00000000-0005-0000-0000-00007C120000}"/>
    <cellStyle name="표준 24 4 2" xfId="1422" xr:uid="{00000000-0005-0000-0000-00007D120000}"/>
    <cellStyle name="표준 24 4 2 2" xfId="1423" xr:uid="{00000000-0005-0000-0000-00007E120000}"/>
    <cellStyle name="표준 24 4 2_5. 네트워크_진단결과 상세" xfId="1424" xr:uid="{00000000-0005-0000-0000-00007F120000}"/>
    <cellStyle name="표준 24 4 3" xfId="1425" xr:uid="{00000000-0005-0000-0000-000080120000}"/>
    <cellStyle name="표준 24 4 4" xfId="1426" xr:uid="{00000000-0005-0000-0000-000081120000}"/>
    <cellStyle name="표준 24 4 5" xfId="5400" xr:uid="{00000000-0005-0000-0000-000082120000}"/>
    <cellStyle name="표준 24 4 6" xfId="5401" xr:uid="{00000000-0005-0000-0000-000083120000}"/>
    <cellStyle name="표준 24 4 7" xfId="5402" xr:uid="{00000000-0005-0000-0000-000084120000}"/>
    <cellStyle name="표준 24 4 8" xfId="5403" xr:uid="{00000000-0005-0000-0000-000085120000}"/>
    <cellStyle name="표준 24 4 9" xfId="5404" xr:uid="{00000000-0005-0000-0000-000086120000}"/>
    <cellStyle name="표준 24 5" xfId="1427" xr:uid="{00000000-0005-0000-0000-000087120000}"/>
    <cellStyle name="표준 24 5 2" xfId="5405" xr:uid="{00000000-0005-0000-0000-000088120000}"/>
    <cellStyle name="표준 24 6" xfId="1428" xr:uid="{00000000-0005-0000-0000-000089120000}"/>
    <cellStyle name="표준 24 6 2" xfId="5406" xr:uid="{00000000-0005-0000-0000-00008A120000}"/>
    <cellStyle name="표준 24 7" xfId="1429" xr:uid="{00000000-0005-0000-0000-00008B120000}"/>
    <cellStyle name="표준 24 8" xfId="1430" xr:uid="{00000000-0005-0000-0000-00008C120000}"/>
    <cellStyle name="표준 24 8 2" xfId="1431" xr:uid="{00000000-0005-0000-0000-00008D120000}"/>
    <cellStyle name="표준 24 8_5. 네트워크_진단결과 상세" xfId="1432" xr:uid="{00000000-0005-0000-0000-00008E120000}"/>
    <cellStyle name="표준 24 9" xfId="1433" xr:uid="{00000000-0005-0000-0000-00008F120000}"/>
    <cellStyle name="표준 25" xfId="5407" xr:uid="{00000000-0005-0000-0000-000090120000}"/>
    <cellStyle name="표준 25 2" xfId="1434" xr:uid="{00000000-0005-0000-0000-000091120000}"/>
    <cellStyle name="표준 25 2 2" xfId="1435" xr:uid="{00000000-0005-0000-0000-000092120000}"/>
    <cellStyle name="표준 25 2 3" xfId="5408" xr:uid="{00000000-0005-0000-0000-000093120000}"/>
    <cellStyle name="표준 25 3" xfId="1436" xr:uid="{00000000-0005-0000-0000-000094120000}"/>
    <cellStyle name="표준 25 3 2" xfId="5409" xr:uid="{00000000-0005-0000-0000-000095120000}"/>
    <cellStyle name="표준 25 4" xfId="1437" xr:uid="{00000000-0005-0000-0000-000096120000}"/>
    <cellStyle name="표준 25 4 2" xfId="5410" xr:uid="{00000000-0005-0000-0000-000097120000}"/>
    <cellStyle name="표준 25 5" xfId="1438" xr:uid="{00000000-0005-0000-0000-000098120000}"/>
    <cellStyle name="표준 25 5 2" xfId="5411" xr:uid="{00000000-0005-0000-0000-000099120000}"/>
    <cellStyle name="표준 25 6" xfId="1439" xr:uid="{00000000-0005-0000-0000-00009A120000}"/>
    <cellStyle name="표준 25 7" xfId="1440" xr:uid="{00000000-0005-0000-0000-00009B120000}"/>
    <cellStyle name="표준 26" xfId="1441" xr:uid="{00000000-0005-0000-0000-00009C120000}"/>
    <cellStyle name="표준 26 2" xfId="1442" xr:uid="{00000000-0005-0000-0000-00009D120000}"/>
    <cellStyle name="표준 26 2 2" xfId="1443" xr:uid="{00000000-0005-0000-0000-00009E120000}"/>
    <cellStyle name="표준 26 2 2 2" xfId="5412" xr:uid="{00000000-0005-0000-0000-00009F120000}"/>
    <cellStyle name="표준 26 2 3" xfId="5413" xr:uid="{00000000-0005-0000-0000-0000A0120000}"/>
    <cellStyle name="표준 26 3" xfId="1444" xr:uid="{00000000-0005-0000-0000-0000A1120000}"/>
    <cellStyle name="표준 26 3 2" xfId="5414" xr:uid="{00000000-0005-0000-0000-0000A2120000}"/>
    <cellStyle name="표준 26 4" xfId="1445" xr:uid="{00000000-0005-0000-0000-0000A3120000}"/>
    <cellStyle name="표준 26 4 2" xfId="5415" xr:uid="{00000000-0005-0000-0000-0000A4120000}"/>
    <cellStyle name="표준 26 5" xfId="1446" xr:uid="{00000000-0005-0000-0000-0000A5120000}"/>
    <cellStyle name="표준 26 6" xfId="5416" xr:uid="{00000000-0005-0000-0000-0000A6120000}"/>
    <cellStyle name="표준 27" xfId="1447" xr:uid="{00000000-0005-0000-0000-0000A7120000}"/>
    <cellStyle name="표준 27 2" xfId="1448" xr:uid="{00000000-0005-0000-0000-0000A8120000}"/>
    <cellStyle name="표준 27 2 2" xfId="5417" xr:uid="{00000000-0005-0000-0000-0000A9120000}"/>
    <cellStyle name="표준 27 3" xfId="1449" xr:uid="{00000000-0005-0000-0000-0000AA120000}"/>
    <cellStyle name="표준 27 3 2" xfId="5418" xr:uid="{00000000-0005-0000-0000-0000AB120000}"/>
    <cellStyle name="표준 27 4" xfId="1450" xr:uid="{00000000-0005-0000-0000-0000AC120000}"/>
    <cellStyle name="표준 27 4 2" xfId="1451" xr:uid="{00000000-0005-0000-0000-0000AD120000}"/>
    <cellStyle name="표준 27 4 3" xfId="5419" xr:uid="{00000000-0005-0000-0000-0000AE120000}"/>
    <cellStyle name="표준 27 5" xfId="1452" xr:uid="{00000000-0005-0000-0000-0000AF120000}"/>
    <cellStyle name="표준 27 5 2" xfId="5420" xr:uid="{00000000-0005-0000-0000-0000B0120000}"/>
    <cellStyle name="표준 27 6" xfId="1453" xr:uid="{00000000-0005-0000-0000-0000B1120000}"/>
    <cellStyle name="표준 27 7" xfId="5421" xr:uid="{00000000-0005-0000-0000-0000B2120000}"/>
    <cellStyle name="표준 28" xfId="1454" xr:uid="{00000000-0005-0000-0000-0000B3120000}"/>
    <cellStyle name="표준 28 2" xfId="1455" xr:uid="{00000000-0005-0000-0000-0000B4120000}"/>
    <cellStyle name="표준 28 2 2" xfId="1456" xr:uid="{00000000-0005-0000-0000-0000B5120000}"/>
    <cellStyle name="표준 28 2 3" xfId="5422" xr:uid="{00000000-0005-0000-0000-0000B6120000}"/>
    <cellStyle name="표준 28 3" xfId="1457" xr:uid="{00000000-0005-0000-0000-0000B7120000}"/>
    <cellStyle name="표준 28 3 2" xfId="5423" xr:uid="{00000000-0005-0000-0000-0000B8120000}"/>
    <cellStyle name="표준 28 4" xfId="1458" xr:uid="{00000000-0005-0000-0000-0000B9120000}"/>
    <cellStyle name="표준 28 4 2" xfId="5424" xr:uid="{00000000-0005-0000-0000-0000BA120000}"/>
    <cellStyle name="표준 28 5" xfId="1459" xr:uid="{00000000-0005-0000-0000-0000BB120000}"/>
    <cellStyle name="표준 28 6" xfId="5583" xr:uid="{00000000-0005-0000-0000-0000BC120000}"/>
    <cellStyle name="표준 29" xfId="1460" xr:uid="{00000000-0005-0000-0000-0000BD120000}"/>
    <cellStyle name="표준 29 2" xfId="1461" xr:uid="{00000000-0005-0000-0000-0000BE120000}"/>
    <cellStyle name="표준 29 2 2" xfId="1462" xr:uid="{00000000-0005-0000-0000-0000BF120000}"/>
    <cellStyle name="표준 29 2 3" xfId="5425" xr:uid="{00000000-0005-0000-0000-0000C0120000}"/>
    <cellStyle name="표준 29 3" xfId="1463" xr:uid="{00000000-0005-0000-0000-0000C1120000}"/>
    <cellStyle name="표준 29 4" xfId="1464" xr:uid="{00000000-0005-0000-0000-0000C2120000}"/>
    <cellStyle name="표준 29 5" xfId="5426" xr:uid="{00000000-0005-0000-0000-0000C3120000}"/>
    <cellStyle name="표준 3" xfId="1465" xr:uid="{00000000-0005-0000-0000-0000C4120000}"/>
    <cellStyle name="표준 3 10" xfId="1466" xr:uid="{00000000-0005-0000-0000-0000C5120000}"/>
    <cellStyle name="표준 3 10 2" xfId="1467" xr:uid="{00000000-0005-0000-0000-0000C6120000}"/>
    <cellStyle name="표준 3 10 3" xfId="1468" xr:uid="{00000000-0005-0000-0000-0000C7120000}"/>
    <cellStyle name="표준 3 10 4" xfId="1469" xr:uid="{00000000-0005-0000-0000-0000C8120000}"/>
    <cellStyle name="표준 3 10 5" xfId="5584" xr:uid="{00000000-0005-0000-0000-0000C9120000}"/>
    <cellStyle name="표준 3 11" xfId="1470" xr:uid="{00000000-0005-0000-0000-0000CA120000}"/>
    <cellStyle name="표준 3 11 2" xfId="1471" xr:uid="{00000000-0005-0000-0000-0000CB120000}"/>
    <cellStyle name="표준 3 11 3" xfId="1472" xr:uid="{00000000-0005-0000-0000-0000CC120000}"/>
    <cellStyle name="표준 3 11 4" xfId="1473" xr:uid="{00000000-0005-0000-0000-0000CD120000}"/>
    <cellStyle name="표준 3 11 5" xfId="5585" xr:uid="{00000000-0005-0000-0000-0000CE120000}"/>
    <cellStyle name="표준 3 12" xfId="1474" xr:uid="{00000000-0005-0000-0000-0000CF120000}"/>
    <cellStyle name="표준 3 12 2" xfId="1475" xr:uid="{00000000-0005-0000-0000-0000D0120000}"/>
    <cellStyle name="표준 3 12 3" xfId="1476" xr:uid="{00000000-0005-0000-0000-0000D1120000}"/>
    <cellStyle name="표준 3 12 4" xfId="1477" xr:uid="{00000000-0005-0000-0000-0000D2120000}"/>
    <cellStyle name="표준 3 12 5" xfId="5586" xr:uid="{00000000-0005-0000-0000-0000D3120000}"/>
    <cellStyle name="표준 3 13" xfId="1478" xr:uid="{00000000-0005-0000-0000-0000D4120000}"/>
    <cellStyle name="표준 3 13 2" xfId="1479" xr:uid="{00000000-0005-0000-0000-0000D5120000}"/>
    <cellStyle name="표준 3 13 3" xfId="1480" xr:uid="{00000000-0005-0000-0000-0000D6120000}"/>
    <cellStyle name="표준 3 13 4" xfId="1481" xr:uid="{00000000-0005-0000-0000-0000D7120000}"/>
    <cellStyle name="표준 3 13 5" xfId="5587" xr:uid="{00000000-0005-0000-0000-0000D8120000}"/>
    <cellStyle name="표준 3 14" xfId="1482" xr:uid="{00000000-0005-0000-0000-0000D9120000}"/>
    <cellStyle name="표준 3 14 2" xfId="1483" xr:uid="{00000000-0005-0000-0000-0000DA120000}"/>
    <cellStyle name="표준 3 14 3" xfId="1484" xr:uid="{00000000-0005-0000-0000-0000DB120000}"/>
    <cellStyle name="표준 3 14 4" xfId="1485" xr:uid="{00000000-0005-0000-0000-0000DC120000}"/>
    <cellStyle name="표준 3 14 5" xfId="5588" xr:uid="{00000000-0005-0000-0000-0000DD120000}"/>
    <cellStyle name="표준 3 15" xfId="1486" xr:uid="{00000000-0005-0000-0000-0000DE120000}"/>
    <cellStyle name="표준 3 15 2" xfId="1487" xr:uid="{00000000-0005-0000-0000-0000DF120000}"/>
    <cellStyle name="표준 3 15 3" xfId="1488" xr:uid="{00000000-0005-0000-0000-0000E0120000}"/>
    <cellStyle name="표준 3 15 4" xfId="1489" xr:uid="{00000000-0005-0000-0000-0000E1120000}"/>
    <cellStyle name="표준 3 15 5" xfId="5589" xr:uid="{00000000-0005-0000-0000-0000E2120000}"/>
    <cellStyle name="표준 3 16" xfId="1490" xr:uid="{00000000-0005-0000-0000-0000E3120000}"/>
    <cellStyle name="표준 3 16 2" xfId="5427" xr:uid="{00000000-0005-0000-0000-0000E4120000}"/>
    <cellStyle name="표준 3 17" xfId="1491" xr:uid="{00000000-0005-0000-0000-0000E5120000}"/>
    <cellStyle name="표준 3 17 2" xfId="5428" xr:uid="{00000000-0005-0000-0000-0000E6120000}"/>
    <cellStyle name="표준 3 18" xfId="1492" xr:uid="{00000000-0005-0000-0000-0000E7120000}"/>
    <cellStyle name="표준 3 18 2" xfId="5429" xr:uid="{00000000-0005-0000-0000-0000E8120000}"/>
    <cellStyle name="표준 3 19" xfId="1493" xr:uid="{00000000-0005-0000-0000-0000E9120000}"/>
    <cellStyle name="표준 3 19 2" xfId="5430" xr:uid="{00000000-0005-0000-0000-0000EA120000}"/>
    <cellStyle name="표준 3 2" xfId="1494" xr:uid="{00000000-0005-0000-0000-0000EB120000}"/>
    <cellStyle name="표준 3 2 2" xfId="1495" xr:uid="{00000000-0005-0000-0000-0000EC120000}"/>
    <cellStyle name="표준 3 2 2 2" xfId="1496" xr:uid="{00000000-0005-0000-0000-0000ED120000}"/>
    <cellStyle name="표준 3 2 2 2 2" xfId="1497" xr:uid="{00000000-0005-0000-0000-0000EE120000}"/>
    <cellStyle name="표준 3 2 2 2 3" xfId="5431" xr:uid="{00000000-0005-0000-0000-0000EF120000}"/>
    <cellStyle name="표준 3 2 2 3" xfId="1498" xr:uid="{00000000-0005-0000-0000-0000F0120000}"/>
    <cellStyle name="표준 3 2 2 3 2" xfId="5432" xr:uid="{00000000-0005-0000-0000-0000F1120000}"/>
    <cellStyle name="표준 3 2 2 4" xfId="1499" xr:uid="{00000000-0005-0000-0000-0000F2120000}"/>
    <cellStyle name="표준 3 2 2 4 2" xfId="5433" xr:uid="{00000000-0005-0000-0000-0000F3120000}"/>
    <cellStyle name="표준 3 2 2 5" xfId="5434" xr:uid="{00000000-0005-0000-0000-0000F4120000}"/>
    <cellStyle name="표준 3 2 3" xfId="1500" xr:uid="{00000000-0005-0000-0000-0000F5120000}"/>
    <cellStyle name="표준 3 2 3 2" xfId="5435" xr:uid="{00000000-0005-0000-0000-0000F6120000}"/>
    <cellStyle name="표준 3 2 4" xfId="1501" xr:uid="{00000000-0005-0000-0000-0000F7120000}"/>
    <cellStyle name="표준 3 2 5" xfId="1502" xr:uid="{00000000-0005-0000-0000-0000F8120000}"/>
    <cellStyle name="표준 3 2 6" xfId="1503" xr:uid="{00000000-0005-0000-0000-0000F9120000}"/>
    <cellStyle name="표준 3 2 7" xfId="1504" xr:uid="{00000000-0005-0000-0000-0000FA120000}"/>
    <cellStyle name="표준 3 2 7 2" xfId="1505" xr:uid="{00000000-0005-0000-0000-0000FB120000}"/>
    <cellStyle name="표준 3 2 8" xfId="1506" xr:uid="{00000000-0005-0000-0000-0000FC120000}"/>
    <cellStyle name="표준 3 2_★ SLA 유지보수 (팀장님 요청본_지현추가20120221)" xfId="5436" xr:uid="{00000000-0005-0000-0000-0000FD120000}"/>
    <cellStyle name="표준 3 20" xfId="1507" xr:uid="{00000000-0005-0000-0000-0000FE120000}"/>
    <cellStyle name="표준 3 20 2" xfId="5590" xr:uid="{00000000-0005-0000-0000-0000FF120000}"/>
    <cellStyle name="표준 3 21" xfId="1508" xr:uid="{00000000-0005-0000-0000-000000130000}"/>
    <cellStyle name="표준 3 22" xfId="1509" xr:uid="{00000000-0005-0000-0000-000001130000}"/>
    <cellStyle name="표준 3 23" xfId="1510" xr:uid="{00000000-0005-0000-0000-000002130000}"/>
    <cellStyle name="표준 3 24" xfId="1511" xr:uid="{00000000-0005-0000-0000-000003130000}"/>
    <cellStyle name="표준 3 25" xfId="1512" xr:uid="{00000000-0005-0000-0000-000004130000}"/>
    <cellStyle name="표준 3 26" xfId="1513" xr:uid="{00000000-0005-0000-0000-000005130000}"/>
    <cellStyle name="표준 3 27" xfId="1514" xr:uid="{00000000-0005-0000-0000-000006130000}"/>
    <cellStyle name="표준 3 28" xfId="1515" xr:uid="{00000000-0005-0000-0000-000007130000}"/>
    <cellStyle name="표준 3 29" xfId="1516" xr:uid="{00000000-0005-0000-0000-000008130000}"/>
    <cellStyle name="표준 3 3" xfId="1517" xr:uid="{00000000-0005-0000-0000-000009130000}"/>
    <cellStyle name="표준 3 3 2" xfId="1518" xr:uid="{00000000-0005-0000-0000-00000A130000}"/>
    <cellStyle name="표준 3 3 3" xfId="1519" xr:uid="{00000000-0005-0000-0000-00000B130000}"/>
    <cellStyle name="표준 3 3 4" xfId="1520" xr:uid="{00000000-0005-0000-0000-00000C130000}"/>
    <cellStyle name="표준 3 3 5" xfId="5591" xr:uid="{00000000-0005-0000-0000-00000D130000}"/>
    <cellStyle name="표준 3 30" xfId="1521" xr:uid="{00000000-0005-0000-0000-00000E130000}"/>
    <cellStyle name="표준 3 31" xfId="1522" xr:uid="{00000000-0005-0000-0000-00000F130000}"/>
    <cellStyle name="표준 3 32" xfId="1523" xr:uid="{00000000-0005-0000-0000-000010130000}"/>
    <cellStyle name="표준 3 33" xfId="1524" xr:uid="{00000000-0005-0000-0000-000011130000}"/>
    <cellStyle name="표준 3 34" xfId="1525" xr:uid="{00000000-0005-0000-0000-000012130000}"/>
    <cellStyle name="표준 3 35" xfId="1526" xr:uid="{00000000-0005-0000-0000-000013130000}"/>
    <cellStyle name="표준 3 36" xfId="1527" xr:uid="{00000000-0005-0000-0000-000014130000}"/>
    <cellStyle name="표준 3 37" xfId="1528" xr:uid="{00000000-0005-0000-0000-000015130000}"/>
    <cellStyle name="표준 3 38" xfId="1529" xr:uid="{00000000-0005-0000-0000-000016130000}"/>
    <cellStyle name="표준 3 39" xfId="1530" xr:uid="{00000000-0005-0000-0000-000017130000}"/>
    <cellStyle name="표준 3 39 2" xfId="1531" xr:uid="{00000000-0005-0000-0000-000018130000}"/>
    <cellStyle name="표준 3 39 2 2" xfId="1532" xr:uid="{00000000-0005-0000-0000-000019130000}"/>
    <cellStyle name="표준 3 39 3" xfId="1533" xr:uid="{00000000-0005-0000-0000-00001A130000}"/>
    <cellStyle name="표준 3 39 4" xfId="1534" xr:uid="{00000000-0005-0000-0000-00001B130000}"/>
    <cellStyle name="표준 3 39 5" xfId="5437" xr:uid="{00000000-0005-0000-0000-00001C130000}"/>
    <cellStyle name="표준 3 4" xfId="1535" xr:uid="{00000000-0005-0000-0000-00001D130000}"/>
    <cellStyle name="표준 3 4 2" xfId="1536" xr:uid="{00000000-0005-0000-0000-00001E130000}"/>
    <cellStyle name="표준 3 4 3" xfId="1537" xr:uid="{00000000-0005-0000-0000-00001F130000}"/>
    <cellStyle name="표준 3 4 4" xfId="1538" xr:uid="{00000000-0005-0000-0000-000020130000}"/>
    <cellStyle name="표준 3 4 5" xfId="5592" xr:uid="{00000000-0005-0000-0000-000021130000}"/>
    <cellStyle name="표준 3 40" xfId="1539" xr:uid="{00000000-0005-0000-0000-000022130000}"/>
    <cellStyle name="표준 3 41" xfId="1540" xr:uid="{00000000-0005-0000-0000-000023130000}"/>
    <cellStyle name="표준 3 42" xfId="1541" xr:uid="{00000000-0005-0000-0000-000024130000}"/>
    <cellStyle name="표준 3 43" xfId="1542" xr:uid="{00000000-0005-0000-0000-000025130000}"/>
    <cellStyle name="표준 3 43 2" xfId="1543" xr:uid="{00000000-0005-0000-0000-000026130000}"/>
    <cellStyle name="표준 3 44" xfId="1544" xr:uid="{00000000-0005-0000-0000-000027130000}"/>
    <cellStyle name="표준 3 45" xfId="5593" xr:uid="{00000000-0005-0000-0000-000028130000}"/>
    <cellStyle name="표준 3 46" xfId="5594" xr:uid="{00000000-0005-0000-0000-000029130000}"/>
    <cellStyle name="표준 3 47" xfId="5595" xr:uid="{00000000-0005-0000-0000-00002A130000}"/>
    <cellStyle name="표준 3 48" xfId="5596" xr:uid="{00000000-0005-0000-0000-00002B130000}"/>
    <cellStyle name="표준 3 49" xfId="5597" xr:uid="{00000000-0005-0000-0000-00002C130000}"/>
    <cellStyle name="표준 3 5" xfId="1545" xr:uid="{00000000-0005-0000-0000-00002D130000}"/>
    <cellStyle name="표준 3 5 2" xfId="1546" xr:uid="{00000000-0005-0000-0000-00002E130000}"/>
    <cellStyle name="표준 3 5 3" xfId="1547" xr:uid="{00000000-0005-0000-0000-00002F130000}"/>
    <cellStyle name="표준 3 5 4" xfId="1548" xr:uid="{00000000-0005-0000-0000-000030130000}"/>
    <cellStyle name="표준 3 5 5" xfId="5598" xr:uid="{00000000-0005-0000-0000-000031130000}"/>
    <cellStyle name="표준 3 50" xfId="5599" xr:uid="{00000000-0005-0000-0000-000032130000}"/>
    <cellStyle name="표준 3 6" xfId="1549" xr:uid="{00000000-0005-0000-0000-000033130000}"/>
    <cellStyle name="표준 3 6 2" xfId="1550" xr:uid="{00000000-0005-0000-0000-000034130000}"/>
    <cellStyle name="표준 3 6 3" xfId="1551" xr:uid="{00000000-0005-0000-0000-000035130000}"/>
    <cellStyle name="표준 3 6 4" xfId="1552" xr:uid="{00000000-0005-0000-0000-000036130000}"/>
    <cellStyle name="표준 3 6 5" xfId="5600" xr:uid="{00000000-0005-0000-0000-000037130000}"/>
    <cellStyle name="표준 3 7" xfId="1553" xr:uid="{00000000-0005-0000-0000-000038130000}"/>
    <cellStyle name="표준 3 7 2" xfId="1554" xr:uid="{00000000-0005-0000-0000-000039130000}"/>
    <cellStyle name="표준 3 7 3" xfId="1555" xr:uid="{00000000-0005-0000-0000-00003A130000}"/>
    <cellStyle name="표준 3 7 4" xfId="1556" xr:uid="{00000000-0005-0000-0000-00003B130000}"/>
    <cellStyle name="표준 3 7 5" xfId="5601" xr:uid="{00000000-0005-0000-0000-00003C130000}"/>
    <cellStyle name="표준 3 8" xfId="1557" xr:uid="{00000000-0005-0000-0000-00003D130000}"/>
    <cellStyle name="표준 3 8 2" xfId="1558" xr:uid="{00000000-0005-0000-0000-00003E130000}"/>
    <cellStyle name="표준 3 8 3" xfId="1559" xr:uid="{00000000-0005-0000-0000-00003F130000}"/>
    <cellStyle name="표준 3 8 4" xfId="1560" xr:uid="{00000000-0005-0000-0000-000040130000}"/>
    <cellStyle name="표준 3 8 5" xfId="5602" xr:uid="{00000000-0005-0000-0000-000041130000}"/>
    <cellStyle name="표준 3 9" xfId="1561" xr:uid="{00000000-0005-0000-0000-000042130000}"/>
    <cellStyle name="표준 3 9 2" xfId="1562" xr:uid="{00000000-0005-0000-0000-000043130000}"/>
    <cellStyle name="표준 3 9 3" xfId="1563" xr:uid="{00000000-0005-0000-0000-000044130000}"/>
    <cellStyle name="표준 3 9 4" xfId="1564" xr:uid="{00000000-0005-0000-0000-000045130000}"/>
    <cellStyle name="표준 3 9 5" xfId="5603" xr:uid="{00000000-0005-0000-0000-000046130000}"/>
    <cellStyle name="표준 3_네트워크" xfId="1565" xr:uid="{00000000-0005-0000-0000-000047130000}"/>
    <cellStyle name="표준 30" xfId="1566" xr:uid="{00000000-0005-0000-0000-000048130000}"/>
    <cellStyle name="표준 30 2" xfId="1567" xr:uid="{00000000-0005-0000-0000-000049130000}"/>
    <cellStyle name="표준 30 2 2" xfId="1568" xr:uid="{00000000-0005-0000-0000-00004A130000}"/>
    <cellStyle name="표준 30 2 3" xfId="5438" xr:uid="{00000000-0005-0000-0000-00004B130000}"/>
    <cellStyle name="표준 30 3" xfId="1569" xr:uid="{00000000-0005-0000-0000-00004C130000}"/>
    <cellStyle name="표준 30 4" xfId="1570" xr:uid="{00000000-0005-0000-0000-00004D130000}"/>
    <cellStyle name="표준 30 5" xfId="5439" xr:uid="{00000000-0005-0000-0000-00004E130000}"/>
    <cellStyle name="표준 31" xfId="1571" xr:uid="{00000000-0005-0000-0000-00004F130000}"/>
    <cellStyle name="표준 31 2" xfId="1572" xr:uid="{00000000-0005-0000-0000-000050130000}"/>
    <cellStyle name="표준 31 2 2" xfId="5440" xr:uid="{00000000-0005-0000-0000-000051130000}"/>
    <cellStyle name="표준 31 3" xfId="1573" xr:uid="{00000000-0005-0000-0000-000052130000}"/>
    <cellStyle name="표준 31 3 2" xfId="5604" xr:uid="{00000000-0005-0000-0000-000053130000}"/>
    <cellStyle name="표준 31 3 2 2" xfId="5605" xr:uid="{00000000-0005-0000-0000-000054130000}"/>
    <cellStyle name="표준 31 3 3" xfId="5606" xr:uid="{00000000-0005-0000-0000-000055130000}"/>
    <cellStyle name="표준 31 4" xfId="1574" xr:uid="{00000000-0005-0000-0000-000056130000}"/>
    <cellStyle name="표준 31 4 2" xfId="1575" xr:uid="{00000000-0005-0000-0000-000057130000}"/>
    <cellStyle name="표준 31 5" xfId="1576" xr:uid="{00000000-0005-0000-0000-000058130000}"/>
    <cellStyle name="표준 31 6" xfId="1577" xr:uid="{00000000-0005-0000-0000-000059130000}"/>
    <cellStyle name="표준 31 7" xfId="5441" xr:uid="{00000000-0005-0000-0000-00005A130000}"/>
    <cellStyle name="표준 31 8" xfId="5607" xr:uid="{00000000-0005-0000-0000-00005B130000}"/>
    <cellStyle name="표준 32" xfId="1578" xr:uid="{00000000-0005-0000-0000-00005C130000}"/>
    <cellStyle name="표준 32 2" xfId="1579" xr:uid="{00000000-0005-0000-0000-00005D130000}"/>
    <cellStyle name="표준 32 2 2" xfId="5608" xr:uid="{00000000-0005-0000-0000-00005E130000}"/>
    <cellStyle name="표준 32 2 2 2" xfId="5609" xr:uid="{00000000-0005-0000-0000-00005F130000}"/>
    <cellStyle name="표준 32 2 3" xfId="5610" xr:uid="{00000000-0005-0000-0000-000060130000}"/>
    <cellStyle name="표준 32 3" xfId="1580" xr:uid="{00000000-0005-0000-0000-000061130000}"/>
    <cellStyle name="표준 32 4" xfId="1581" xr:uid="{00000000-0005-0000-0000-000062130000}"/>
    <cellStyle name="표준 32 4 2" xfId="1582" xr:uid="{00000000-0005-0000-0000-000063130000}"/>
    <cellStyle name="표준 32 5" xfId="1583" xr:uid="{00000000-0005-0000-0000-000064130000}"/>
    <cellStyle name="표준 32 6" xfId="1584" xr:uid="{00000000-0005-0000-0000-000065130000}"/>
    <cellStyle name="표준 32 7" xfId="5611" xr:uid="{00000000-0005-0000-0000-000066130000}"/>
    <cellStyle name="표준 32 8" xfId="5612" xr:uid="{00000000-0005-0000-0000-000067130000}"/>
    <cellStyle name="표준 33" xfId="1585" xr:uid="{00000000-0005-0000-0000-000068130000}"/>
    <cellStyle name="표준 33 2" xfId="1586" xr:uid="{00000000-0005-0000-0000-000069130000}"/>
    <cellStyle name="표준 33 2 2" xfId="1587" xr:uid="{00000000-0005-0000-0000-00006A130000}"/>
    <cellStyle name="표준 33 2 3" xfId="5613" xr:uid="{00000000-0005-0000-0000-00006B130000}"/>
    <cellStyle name="표준 33 2 3 2" xfId="5614" xr:uid="{00000000-0005-0000-0000-00006C130000}"/>
    <cellStyle name="표준 33 2 4" xfId="5615" xr:uid="{00000000-0005-0000-0000-00006D130000}"/>
    <cellStyle name="표준 33 3" xfId="1588" xr:uid="{00000000-0005-0000-0000-00006E130000}"/>
    <cellStyle name="표준 33 4" xfId="1589" xr:uid="{00000000-0005-0000-0000-00006F130000}"/>
    <cellStyle name="표준 33 5" xfId="5616" xr:uid="{00000000-0005-0000-0000-000070130000}"/>
    <cellStyle name="표준 33 6" xfId="5617" xr:uid="{00000000-0005-0000-0000-000071130000}"/>
    <cellStyle name="표준 34" xfId="1590" xr:uid="{00000000-0005-0000-0000-000072130000}"/>
    <cellStyle name="표준 34 2" xfId="1591" xr:uid="{00000000-0005-0000-0000-000073130000}"/>
    <cellStyle name="표준 34 2 2" xfId="5618" xr:uid="{00000000-0005-0000-0000-000074130000}"/>
    <cellStyle name="표준 34 2 2 2" xfId="5619" xr:uid="{00000000-0005-0000-0000-000075130000}"/>
    <cellStyle name="표준 34 2 3" xfId="5620" xr:uid="{00000000-0005-0000-0000-000076130000}"/>
    <cellStyle name="표준 34 3" xfId="1592" xr:uid="{00000000-0005-0000-0000-000077130000}"/>
    <cellStyle name="표준 34 4" xfId="1593" xr:uid="{00000000-0005-0000-0000-000078130000}"/>
    <cellStyle name="표준 34 4 2" xfId="1594" xr:uid="{00000000-0005-0000-0000-000079130000}"/>
    <cellStyle name="표준 34 5" xfId="1595" xr:uid="{00000000-0005-0000-0000-00007A130000}"/>
    <cellStyle name="표준 34 6" xfId="1596" xr:uid="{00000000-0005-0000-0000-00007B130000}"/>
    <cellStyle name="표준 34 7" xfId="5621" xr:uid="{00000000-0005-0000-0000-00007C130000}"/>
    <cellStyle name="표준 34 8" xfId="5622" xr:uid="{00000000-0005-0000-0000-00007D130000}"/>
    <cellStyle name="표준 35" xfId="1597" xr:uid="{00000000-0005-0000-0000-00007E130000}"/>
    <cellStyle name="표준 35 2" xfId="1598" xr:uid="{00000000-0005-0000-0000-00007F130000}"/>
    <cellStyle name="표준 35 2 2" xfId="5623" xr:uid="{00000000-0005-0000-0000-000080130000}"/>
    <cellStyle name="표준 35 2 2 2" xfId="5624" xr:uid="{00000000-0005-0000-0000-000081130000}"/>
    <cellStyle name="표준 35 2 3" xfId="5625" xr:uid="{00000000-0005-0000-0000-000082130000}"/>
    <cellStyle name="표준 35 3" xfId="1599" xr:uid="{00000000-0005-0000-0000-000083130000}"/>
    <cellStyle name="표준 35 4" xfId="1600" xr:uid="{00000000-0005-0000-0000-000084130000}"/>
    <cellStyle name="표준 35 4 2" xfId="1601" xr:uid="{00000000-0005-0000-0000-000085130000}"/>
    <cellStyle name="표준 35 5" xfId="1602" xr:uid="{00000000-0005-0000-0000-000086130000}"/>
    <cellStyle name="표준 35 6" xfId="1603" xr:uid="{00000000-0005-0000-0000-000087130000}"/>
    <cellStyle name="표준 35 7" xfId="5626" xr:uid="{00000000-0005-0000-0000-000088130000}"/>
    <cellStyle name="표준 35 8" xfId="5627" xr:uid="{00000000-0005-0000-0000-000089130000}"/>
    <cellStyle name="표준 36" xfId="1604" xr:uid="{00000000-0005-0000-0000-00008A130000}"/>
    <cellStyle name="표준 36 2" xfId="1605" xr:uid="{00000000-0005-0000-0000-00008B130000}"/>
    <cellStyle name="표준 36 3" xfId="1606" xr:uid="{00000000-0005-0000-0000-00008C130000}"/>
    <cellStyle name="표준 36 4" xfId="1607" xr:uid="{00000000-0005-0000-0000-00008D130000}"/>
    <cellStyle name="표준 36 4 2" xfId="1608" xr:uid="{00000000-0005-0000-0000-00008E130000}"/>
    <cellStyle name="표준 36 5" xfId="1609" xr:uid="{00000000-0005-0000-0000-00008F130000}"/>
    <cellStyle name="표준 36 6" xfId="1610" xr:uid="{00000000-0005-0000-0000-000090130000}"/>
    <cellStyle name="표준 36 7" xfId="5442" xr:uid="{00000000-0005-0000-0000-000091130000}"/>
    <cellStyle name="표준 36 8" xfId="5628" xr:uid="{00000000-0005-0000-0000-000092130000}"/>
    <cellStyle name="표준 37" xfId="1611" xr:uid="{00000000-0005-0000-0000-000093130000}"/>
    <cellStyle name="표준 37 2" xfId="1612" xr:uid="{00000000-0005-0000-0000-000094130000}"/>
    <cellStyle name="표준 37 3" xfId="1613" xr:uid="{00000000-0005-0000-0000-000095130000}"/>
    <cellStyle name="표준 37 4" xfId="5629" xr:uid="{00000000-0005-0000-0000-000096130000}"/>
    <cellStyle name="표준 37 5" xfId="5630" xr:uid="{00000000-0005-0000-0000-000097130000}"/>
    <cellStyle name="표준 38" xfId="1614" xr:uid="{00000000-0005-0000-0000-000098130000}"/>
    <cellStyle name="표준 38 2" xfId="1615" xr:uid="{00000000-0005-0000-0000-000099130000}"/>
    <cellStyle name="표준 38 3" xfId="1616" xr:uid="{00000000-0005-0000-0000-00009A130000}"/>
    <cellStyle name="표준 38 4" xfId="5631" xr:uid="{00000000-0005-0000-0000-00009B130000}"/>
    <cellStyle name="표준 38 5" xfId="5632" xr:uid="{00000000-0005-0000-0000-00009C130000}"/>
    <cellStyle name="표준 39" xfId="1617" xr:uid="{00000000-0005-0000-0000-00009D130000}"/>
    <cellStyle name="표준 39 2" xfId="1618" xr:uid="{00000000-0005-0000-0000-00009E130000}"/>
    <cellStyle name="표준 39 3" xfId="1619" xr:uid="{00000000-0005-0000-0000-00009F130000}"/>
    <cellStyle name="표준 39 4" xfId="5633" xr:uid="{00000000-0005-0000-0000-0000A0130000}"/>
    <cellStyle name="표준 4" xfId="1620" xr:uid="{00000000-0005-0000-0000-0000A1130000}"/>
    <cellStyle name="표준 4 10" xfId="1621" xr:uid="{00000000-0005-0000-0000-0000A2130000}"/>
    <cellStyle name="표준 4 11" xfId="1622" xr:uid="{00000000-0005-0000-0000-0000A3130000}"/>
    <cellStyle name="표준 4 12" xfId="1623" xr:uid="{00000000-0005-0000-0000-0000A4130000}"/>
    <cellStyle name="표준 4 13" xfId="1624" xr:uid="{00000000-0005-0000-0000-0000A5130000}"/>
    <cellStyle name="표준 4 14" xfId="1625" xr:uid="{00000000-0005-0000-0000-0000A6130000}"/>
    <cellStyle name="표준 4 15" xfId="1626" xr:uid="{00000000-0005-0000-0000-0000A7130000}"/>
    <cellStyle name="표준 4 16" xfId="1627" xr:uid="{00000000-0005-0000-0000-0000A8130000}"/>
    <cellStyle name="표준 4 17" xfId="1628" xr:uid="{00000000-0005-0000-0000-0000A9130000}"/>
    <cellStyle name="표준 4 17 2" xfId="5443" xr:uid="{00000000-0005-0000-0000-0000AA130000}"/>
    <cellStyle name="표준 4 18" xfId="1629" xr:uid="{00000000-0005-0000-0000-0000AB130000}"/>
    <cellStyle name="표준 4 19" xfId="1630" xr:uid="{00000000-0005-0000-0000-0000AC130000}"/>
    <cellStyle name="표준 4 19 2" xfId="1631" xr:uid="{00000000-0005-0000-0000-0000AD130000}"/>
    <cellStyle name="표준 4 19 2 2" xfId="1632" xr:uid="{00000000-0005-0000-0000-0000AE130000}"/>
    <cellStyle name="표준 4 19 2_5. 네트워크_진단결과 상세" xfId="1633" xr:uid="{00000000-0005-0000-0000-0000AF130000}"/>
    <cellStyle name="표준 4 19 3" xfId="1634" xr:uid="{00000000-0005-0000-0000-0000B0130000}"/>
    <cellStyle name="표준 4 19 4" xfId="1635" xr:uid="{00000000-0005-0000-0000-0000B1130000}"/>
    <cellStyle name="표준 4 2" xfId="1636" xr:uid="{00000000-0005-0000-0000-0000B2130000}"/>
    <cellStyle name="표준 4 2 10" xfId="5634" xr:uid="{00000000-0005-0000-0000-0000B3130000}"/>
    <cellStyle name="표준 4 2 11" xfId="5635" xr:uid="{00000000-0005-0000-0000-0000B4130000}"/>
    <cellStyle name="표준 4 2 2" xfId="1637" xr:uid="{00000000-0005-0000-0000-0000B5130000}"/>
    <cellStyle name="표준 4 2 2 2" xfId="1638" xr:uid="{00000000-0005-0000-0000-0000B6130000}"/>
    <cellStyle name="표준 4 2 2 2 2" xfId="1639" xr:uid="{00000000-0005-0000-0000-0000B7130000}"/>
    <cellStyle name="표준 4 2 2 2 3" xfId="5444" xr:uid="{00000000-0005-0000-0000-0000B8130000}"/>
    <cellStyle name="표준 4 2 2 3" xfId="1640" xr:uid="{00000000-0005-0000-0000-0000B9130000}"/>
    <cellStyle name="표준 4 2 2 4" xfId="1641" xr:uid="{00000000-0005-0000-0000-0000BA130000}"/>
    <cellStyle name="표준 4 2 3" xfId="1642" xr:uid="{00000000-0005-0000-0000-0000BB130000}"/>
    <cellStyle name="표준 4 2 3 2" xfId="5445" xr:uid="{00000000-0005-0000-0000-0000BC130000}"/>
    <cellStyle name="표준 4 2 4" xfId="1643" xr:uid="{00000000-0005-0000-0000-0000BD130000}"/>
    <cellStyle name="표준 4 2 4 2" xfId="5446" xr:uid="{00000000-0005-0000-0000-0000BE130000}"/>
    <cellStyle name="표준 4 2 5" xfId="1644" xr:uid="{00000000-0005-0000-0000-0000BF130000}"/>
    <cellStyle name="표준 4 2 5 2" xfId="5447" xr:uid="{00000000-0005-0000-0000-0000C0130000}"/>
    <cellStyle name="표준 4 2 6" xfId="1645" xr:uid="{00000000-0005-0000-0000-0000C1130000}"/>
    <cellStyle name="표준 4 2 6 2" xfId="5448" xr:uid="{00000000-0005-0000-0000-0000C2130000}"/>
    <cellStyle name="표준 4 2 7" xfId="1646" xr:uid="{00000000-0005-0000-0000-0000C3130000}"/>
    <cellStyle name="표준 4 2 7 2" xfId="1647" xr:uid="{00000000-0005-0000-0000-0000C4130000}"/>
    <cellStyle name="표준 4 2 7 3" xfId="5449" xr:uid="{00000000-0005-0000-0000-0000C5130000}"/>
    <cellStyle name="표준 4 2 8" xfId="1648" xr:uid="{00000000-0005-0000-0000-0000C6130000}"/>
    <cellStyle name="표준 4 2 9" xfId="5450" xr:uid="{00000000-0005-0000-0000-0000C7130000}"/>
    <cellStyle name="표준 4 2_소방방재청" xfId="1649" xr:uid="{00000000-0005-0000-0000-0000C8130000}"/>
    <cellStyle name="표준 4 20" xfId="1650" xr:uid="{00000000-0005-0000-0000-0000C9130000}"/>
    <cellStyle name="표준 4 21" xfId="1651" xr:uid="{00000000-0005-0000-0000-0000CA130000}"/>
    <cellStyle name="표준 4 22" xfId="1652" xr:uid="{00000000-0005-0000-0000-0000CB130000}"/>
    <cellStyle name="표준 4 23" xfId="1653" xr:uid="{00000000-0005-0000-0000-0000CC130000}"/>
    <cellStyle name="표준 4 23 2" xfId="1654" xr:uid="{00000000-0005-0000-0000-0000CD130000}"/>
    <cellStyle name="표준 4 24" xfId="1655" xr:uid="{00000000-0005-0000-0000-0000CE130000}"/>
    <cellStyle name="표준 4 25" xfId="5636" xr:uid="{00000000-0005-0000-0000-0000CF130000}"/>
    <cellStyle name="표준 4 26" xfId="5637" xr:uid="{00000000-0005-0000-0000-0000D0130000}"/>
    <cellStyle name="표준 4 27" xfId="5638" xr:uid="{00000000-0005-0000-0000-0000D1130000}"/>
    <cellStyle name="표준 4 28" xfId="5639" xr:uid="{00000000-0005-0000-0000-0000D2130000}"/>
    <cellStyle name="표준 4 3" xfId="1656" xr:uid="{00000000-0005-0000-0000-0000D3130000}"/>
    <cellStyle name="표준 4 3 10" xfId="5640" xr:uid="{00000000-0005-0000-0000-0000D4130000}"/>
    <cellStyle name="표준 4 3 2" xfId="1657" xr:uid="{00000000-0005-0000-0000-0000D5130000}"/>
    <cellStyle name="표준 4 3 3" xfId="1658" xr:uid="{00000000-0005-0000-0000-0000D6130000}"/>
    <cellStyle name="표준 4 3 4" xfId="1659" xr:uid="{00000000-0005-0000-0000-0000D7130000}"/>
    <cellStyle name="표준 4 3 5" xfId="1660" xr:uid="{00000000-0005-0000-0000-0000D8130000}"/>
    <cellStyle name="표준 4 3 6" xfId="1661" xr:uid="{00000000-0005-0000-0000-0000D9130000}"/>
    <cellStyle name="표준 4 3 7" xfId="1662" xr:uid="{00000000-0005-0000-0000-0000DA130000}"/>
    <cellStyle name="표준 4 3 8" xfId="5641" xr:uid="{00000000-0005-0000-0000-0000DB130000}"/>
    <cellStyle name="표준 4 3 9" xfId="5642" xr:uid="{00000000-0005-0000-0000-0000DC130000}"/>
    <cellStyle name="표준 4 4" xfId="1663" xr:uid="{00000000-0005-0000-0000-0000DD130000}"/>
    <cellStyle name="표준 4 4 2" xfId="5451" xr:uid="{00000000-0005-0000-0000-0000DE130000}"/>
    <cellStyle name="표준 4 5" xfId="1664" xr:uid="{00000000-0005-0000-0000-0000DF130000}"/>
    <cellStyle name="표준 4 5 2" xfId="5452" xr:uid="{00000000-0005-0000-0000-0000E0130000}"/>
    <cellStyle name="표준 4 6" xfId="1665" xr:uid="{00000000-0005-0000-0000-0000E1130000}"/>
    <cellStyle name="표준 4 6 2" xfId="5453" xr:uid="{00000000-0005-0000-0000-0000E2130000}"/>
    <cellStyle name="표준 4 7" xfId="1666" xr:uid="{00000000-0005-0000-0000-0000E3130000}"/>
    <cellStyle name="표준 4 7 2" xfId="5454" xr:uid="{00000000-0005-0000-0000-0000E4130000}"/>
    <cellStyle name="표준 4 8" xfId="1667" xr:uid="{00000000-0005-0000-0000-0000E5130000}"/>
    <cellStyle name="표준 4 8 2" xfId="5643" xr:uid="{00000000-0005-0000-0000-0000E6130000}"/>
    <cellStyle name="표준 4 9" xfId="1668" xr:uid="{00000000-0005-0000-0000-0000E7130000}"/>
    <cellStyle name="표준 4_5. 네트워크_진단결과 상세" xfId="1669" xr:uid="{00000000-0005-0000-0000-0000E8130000}"/>
    <cellStyle name="표준 40" xfId="1670" xr:uid="{00000000-0005-0000-0000-0000E9130000}"/>
    <cellStyle name="표준 41" xfId="1671" xr:uid="{00000000-0005-0000-0000-0000EA130000}"/>
    <cellStyle name="표준 41 2" xfId="1672" xr:uid="{00000000-0005-0000-0000-0000EB130000}"/>
    <cellStyle name="표준 41 3" xfId="1673" xr:uid="{00000000-0005-0000-0000-0000EC130000}"/>
    <cellStyle name="표준 42" xfId="1674" xr:uid="{00000000-0005-0000-0000-0000ED130000}"/>
    <cellStyle name="표준 42 2" xfId="1675" xr:uid="{00000000-0005-0000-0000-0000EE130000}"/>
    <cellStyle name="표준 42 3" xfId="1676" xr:uid="{00000000-0005-0000-0000-0000EF130000}"/>
    <cellStyle name="표준 43" xfId="1677" xr:uid="{00000000-0005-0000-0000-0000F0130000}"/>
    <cellStyle name="표준 43 2" xfId="1678" xr:uid="{00000000-0005-0000-0000-0000F1130000}"/>
    <cellStyle name="표준 43 3" xfId="1679" xr:uid="{00000000-0005-0000-0000-0000F2130000}"/>
    <cellStyle name="표준 43 4" xfId="1680" xr:uid="{00000000-0005-0000-0000-0000F3130000}"/>
    <cellStyle name="표준 43 4 2" xfId="1681" xr:uid="{00000000-0005-0000-0000-0000F4130000}"/>
    <cellStyle name="표준 43 5" xfId="1682" xr:uid="{00000000-0005-0000-0000-0000F5130000}"/>
    <cellStyle name="표준 43 6" xfId="1683" xr:uid="{00000000-0005-0000-0000-0000F6130000}"/>
    <cellStyle name="표준 44" xfId="1684" xr:uid="{00000000-0005-0000-0000-0000F7130000}"/>
    <cellStyle name="표준 44 2" xfId="1685" xr:uid="{00000000-0005-0000-0000-0000F8130000}"/>
    <cellStyle name="표준 44 3" xfId="1686" xr:uid="{00000000-0005-0000-0000-0000F9130000}"/>
    <cellStyle name="표준 44 4" xfId="1687" xr:uid="{00000000-0005-0000-0000-0000FA130000}"/>
    <cellStyle name="표준 44 4 2" xfId="1688" xr:uid="{00000000-0005-0000-0000-0000FB130000}"/>
    <cellStyle name="표준 44 5" xfId="1689" xr:uid="{00000000-0005-0000-0000-0000FC130000}"/>
    <cellStyle name="표준 44 6" xfId="1690" xr:uid="{00000000-0005-0000-0000-0000FD130000}"/>
    <cellStyle name="표준 45" xfId="1691" xr:uid="{00000000-0005-0000-0000-0000FE130000}"/>
    <cellStyle name="표준 45 2" xfId="1692" xr:uid="{00000000-0005-0000-0000-0000FF130000}"/>
    <cellStyle name="표준 45 3" xfId="1693" xr:uid="{00000000-0005-0000-0000-000000140000}"/>
    <cellStyle name="표준 45 4" xfId="1694" xr:uid="{00000000-0005-0000-0000-000001140000}"/>
    <cellStyle name="표준 45 4 2" xfId="1695" xr:uid="{00000000-0005-0000-0000-000002140000}"/>
    <cellStyle name="표준 45 5" xfId="1696" xr:uid="{00000000-0005-0000-0000-000003140000}"/>
    <cellStyle name="표준 45 6" xfId="1697" xr:uid="{00000000-0005-0000-0000-000004140000}"/>
    <cellStyle name="표준 46" xfId="1698" xr:uid="{00000000-0005-0000-0000-000005140000}"/>
    <cellStyle name="표준 46 2" xfId="1699" xr:uid="{00000000-0005-0000-0000-000006140000}"/>
    <cellStyle name="표준 46 3" xfId="1700" xr:uid="{00000000-0005-0000-0000-000007140000}"/>
    <cellStyle name="표준 46 4" xfId="1701" xr:uid="{00000000-0005-0000-0000-000008140000}"/>
    <cellStyle name="표준 46 4 2" xfId="1702" xr:uid="{00000000-0005-0000-0000-000009140000}"/>
    <cellStyle name="표준 46 5" xfId="1703" xr:uid="{00000000-0005-0000-0000-00000A140000}"/>
    <cellStyle name="표준 46 6" xfId="1704" xr:uid="{00000000-0005-0000-0000-00000B140000}"/>
    <cellStyle name="표준 47" xfId="1705" xr:uid="{00000000-0005-0000-0000-00000C140000}"/>
    <cellStyle name="표준 47 2" xfId="1706" xr:uid="{00000000-0005-0000-0000-00000D140000}"/>
    <cellStyle name="표준 47 3" xfId="1707" xr:uid="{00000000-0005-0000-0000-00000E140000}"/>
    <cellStyle name="표준 47 4" xfId="1708" xr:uid="{00000000-0005-0000-0000-00000F140000}"/>
    <cellStyle name="표준 47 4 2" xfId="1709" xr:uid="{00000000-0005-0000-0000-000010140000}"/>
    <cellStyle name="표준 47 5" xfId="1710" xr:uid="{00000000-0005-0000-0000-000011140000}"/>
    <cellStyle name="표준 47 6" xfId="1711" xr:uid="{00000000-0005-0000-0000-000012140000}"/>
    <cellStyle name="표준 48" xfId="1712" xr:uid="{00000000-0005-0000-0000-000013140000}"/>
    <cellStyle name="표준 48 2" xfId="1713" xr:uid="{00000000-0005-0000-0000-000014140000}"/>
    <cellStyle name="표준 48 3" xfId="1714" xr:uid="{00000000-0005-0000-0000-000015140000}"/>
    <cellStyle name="표준 48 4" xfId="1715" xr:uid="{00000000-0005-0000-0000-000016140000}"/>
    <cellStyle name="표준 48 4 2" xfId="1716" xr:uid="{00000000-0005-0000-0000-000017140000}"/>
    <cellStyle name="표준 48 5" xfId="1717" xr:uid="{00000000-0005-0000-0000-000018140000}"/>
    <cellStyle name="표준 48 6" xfId="1718" xr:uid="{00000000-0005-0000-0000-000019140000}"/>
    <cellStyle name="표준 49" xfId="1719" xr:uid="{00000000-0005-0000-0000-00001A140000}"/>
    <cellStyle name="표준 49 2" xfId="1720" xr:uid="{00000000-0005-0000-0000-00001B140000}"/>
    <cellStyle name="표준 49 3" xfId="1721" xr:uid="{00000000-0005-0000-0000-00001C140000}"/>
    <cellStyle name="표준 49 4" xfId="1722" xr:uid="{00000000-0005-0000-0000-00001D140000}"/>
    <cellStyle name="표준 49 4 2" xfId="1723" xr:uid="{00000000-0005-0000-0000-00001E140000}"/>
    <cellStyle name="표준 49 5" xfId="1724" xr:uid="{00000000-0005-0000-0000-00001F140000}"/>
    <cellStyle name="표준 49 6" xfId="1725" xr:uid="{00000000-0005-0000-0000-000020140000}"/>
    <cellStyle name="표준 5" xfId="1726" xr:uid="{00000000-0005-0000-0000-000021140000}"/>
    <cellStyle name="표준 5 10" xfId="1727" xr:uid="{00000000-0005-0000-0000-000022140000}"/>
    <cellStyle name="표준 5 11" xfId="1728" xr:uid="{00000000-0005-0000-0000-000023140000}"/>
    <cellStyle name="표준 5 12" xfId="1729" xr:uid="{00000000-0005-0000-0000-000024140000}"/>
    <cellStyle name="표준 5 13" xfId="1730" xr:uid="{00000000-0005-0000-0000-000025140000}"/>
    <cellStyle name="표준 5 14" xfId="1731" xr:uid="{00000000-0005-0000-0000-000026140000}"/>
    <cellStyle name="표준 5 15" xfId="1732" xr:uid="{00000000-0005-0000-0000-000027140000}"/>
    <cellStyle name="표준 5 16" xfId="1733" xr:uid="{00000000-0005-0000-0000-000028140000}"/>
    <cellStyle name="표준 5 17" xfId="1734" xr:uid="{00000000-0005-0000-0000-000029140000}"/>
    <cellStyle name="표준 5 18" xfId="1735" xr:uid="{00000000-0005-0000-0000-00002A140000}"/>
    <cellStyle name="표준 5 19" xfId="1736" xr:uid="{00000000-0005-0000-0000-00002B140000}"/>
    <cellStyle name="표준 5 2" xfId="1737" xr:uid="{00000000-0005-0000-0000-00002C140000}"/>
    <cellStyle name="표준 5 2 2" xfId="1738" xr:uid="{00000000-0005-0000-0000-00002D140000}"/>
    <cellStyle name="표준 5 2 2 2" xfId="1739" xr:uid="{00000000-0005-0000-0000-00002E140000}"/>
    <cellStyle name="표준 5 2 2 2 2" xfId="1740" xr:uid="{00000000-0005-0000-0000-00002F140000}"/>
    <cellStyle name="표준 5 2 2 3" xfId="1741" xr:uid="{00000000-0005-0000-0000-000030140000}"/>
    <cellStyle name="표준 5 2 2 4" xfId="1742" xr:uid="{00000000-0005-0000-0000-000031140000}"/>
    <cellStyle name="표준 5 2 3" xfId="1743" xr:uid="{00000000-0005-0000-0000-000032140000}"/>
    <cellStyle name="표준 5 2 3 2" xfId="5644" xr:uid="{00000000-0005-0000-0000-000033140000}"/>
    <cellStyle name="표준 5 2 4" xfId="1744" xr:uid="{00000000-0005-0000-0000-000034140000}"/>
    <cellStyle name="표준 5 2 5" xfId="1745" xr:uid="{00000000-0005-0000-0000-000035140000}"/>
    <cellStyle name="표준 5 2 6" xfId="1746" xr:uid="{00000000-0005-0000-0000-000036140000}"/>
    <cellStyle name="표준 5 2 7" xfId="1747" xr:uid="{00000000-0005-0000-0000-000037140000}"/>
    <cellStyle name="표준 5 2 7 2" xfId="1748" xr:uid="{00000000-0005-0000-0000-000038140000}"/>
    <cellStyle name="표준 5 2 8" xfId="1749" xr:uid="{00000000-0005-0000-0000-000039140000}"/>
    <cellStyle name="표준 5 2_소방방재청" xfId="1750" xr:uid="{00000000-0005-0000-0000-00003A140000}"/>
    <cellStyle name="표준 5 20" xfId="1751" xr:uid="{00000000-0005-0000-0000-00003B140000}"/>
    <cellStyle name="표준 5 21" xfId="1752" xr:uid="{00000000-0005-0000-0000-00003C140000}"/>
    <cellStyle name="표준 5 22" xfId="1753" xr:uid="{00000000-0005-0000-0000-00003D140000}"/>
    <cellStyle name="표준 5 23" xfId="1754" xr:uid="{00000000-0005-0000-0000-00003E140000}"/>
    <cellStyle name="표준 5 24" xfId="1755" xr:uid="{00000000-0005-0000-0000-00003F140000}"/>
    <cellStyle name="표준 5 25" xfId="1756" xr:uid="{00000000-0005-0000-0000-000040140000}"/>
    <cellStyle name="표준 5 26" xfId="1757" xr:uid="{00000000-0005-0000-0000-000041140000}"/>
    <cellStyle name="표준 5 27" xfId="1758" xr:uid="{00000000-0005-0000-0000-000042140000}"/>
    <cellStyle name="표준 5 28" xfId="1759" xr:uid="{00000000-0005-0000-0000-000043140000}"/>
    <cellStyle name="표준 5 29" xfId="1760" xr:uid="{00000000-0005-0000-0000-000044140000}"/>
    <cellStyle name="표준 5 3" xfId="1761" xr:uid="{00000000-0005-0000-0000-000045140000}"/>
    <cellStyle name="표준 5 3 2" xfId="5455" xr:uid="{00000000-0005-0000-0000-000046140000}"/>
    <cellStyle name="표준 5 30" xfId="1762" xr:uid="{00000000-0005-0000-0000-000047140000}"/>
    <cellStyle name="표준 5 31" xfId="1763" xr:uid="{00000000-0005-0000-0000-000048140000}"/>
    <cellStyle name="표준 5 32" xfId="1764" xr:uid="{00000000-0005-0000-0000-000049140000}"/>
    <cellStyle name="표준 5 33" xfId="1765" xr:uid="{00000000-0005-0000-0000-00004A140000}"/>
    <cellStyle name="표준 5 34" xfId="1766" xr:uid="{00000000-0005-0000-0000-00004B140000}"/>
    <cellStyle name="표준 5 35" xfId="1767" xr:uid="{00000000-0005-0000-0000-00004C140000}"/>
    <cellStyle name="표준 5 36" xfId="1768" xr:uid="{00000000-0005-0000-0000-00004D140000}"/>
    <cellStyle name="표준 5 37" xfId="1769" xr:uid="{00000000-0005-0000-0000-00004E140000}"/>
    <cellStyle name="표준 5 37 2" xfId="1770" xr:uid="{00000000-0005-0000-0000-00004F140000}"/>
    <cellStyle name="표준 5 37 2 2" xfId="1771" xr:uid="{00000000-0005-0000-0000-000050140000}"/>
    <cellStyle name="표준 5 37 2_5. 네트워크_진단결과 상세" xfId="1772" xr:uid="{00000000-0005-0000-0000-000051140000}"/>
    <cellStyle name="표준 5 37 3" xfId="1773" xr:uid="{00000000-0005-0000-0000-000052140000}"/>
    <cellStyle name="표준 5 37 4" xfId="1774" xr:uid="{00000000-0005-0000-0000-000053140000}"/>
    <cellStyle name="표준 5 38" xfId="1775" xr:uid="{00000000-0005-0000-0000-000054140000}"/>
    <cellStyle name="표준 5 39" xfId="1776" xr:uid="{00000000-0005-0000-0000-000055140000}"/>
    <cellStyle name="표준 5 4" xfId="1777" xr:uid="{00000000-0005-0000-0000-000056140000}"/>
    <cellStyle name="표준 5 4 2" xfId="5456" xr:uid="{00000000-0005-0000-0000-000057140000}"/>
    <cellStyle name="표준 5 40" xfId="1778" xr:uid="{00000000-0005-0000-0000-000058140000}"/>
    <cellStyle name="표준 5 41" xfId="1779" xr:uid="{00000000-0005-0000-0000-000059140000}"/>
    <cellStyle name="표준 5 41 2" xfId="1780" xr:uid="{00000000-0005-0000-0000-00005A140000}"/>
    <cellStyle name="표준 5 42" xfId="1781" xr:uid="{00000000-0005-0000-0000-00005B140000}"/>
    <cellStyle name="표준 5 43" xfId="5645" xr:uid="{00000000-0005-0000-0000-00005C140000}"/>
    <cellStyle name="표준 5 44" xfId="5646" xr:uid="{00000000-0005-0000-0000-00005D140000}"/>
    <cellStyle name="표준 5 45" xfId="5647" xr:uid="{00000000-0005-0000-0000-00005E140000}"/>
    <cellStyle name="표준 5 5" xfId="1782" xr:uid="{00000000-0005-0000-0000-00005F140000}"/>
    <cellStyle name="표준 5 6" xfId="1783" xr:uid="{00000000-0005-0000-0000-000060140000}"/>
    <cellStyle name="표준 5 7" xfId="1784" xr:uid="{00000000-0005-0000-0000-000061140000}"/>
    <cellStyle name="표준 5 8" xfId="1785" xr:uid="{00000000-0005-0000-0000-000062140000}"/>
    <cellStyle name="표준 5 9" xfId="1786" xr:uid="{00000000-0005-0000-0000-000063140000}"/>
    <cellStyle name="표준 5_5. 네트워크_진단결과 상세" xfId="1787" xr:uid="{00000000-0005-0000-0000-000064140000}"/>
    <cellStyle name="표준 50" xfId="1788" xr:uid="{00000000-0005-0000-0000-000065140000}"/>
    <cellStyle name="표준 50 2" xfId="1789" xr:uid="{00000000-0005-0000-0000-000066140000}"/>
    <cellStyle name="표준 50 3" xfId="1790" xr:uid="{00000000-0005-0000-0000-000067140000}"/>
    <cellStyle name="표준 51" xfId="5457" xr:uid="{00000000-0005-0000-0000-000068140000}"/>
    <cellStyle name="표준 51 2" xfId="1791" xr:uid="{00000000-0005-0000-0000-000069140000}"/>
    <cellStyle name="표준 51 3" xfId="1792" xr:uid="{00000000-0005-0000-0000-00006A140000}"/>
    <cellStyle name="표준 51 4" xfId="1793" xr:uid="{00000000-0005-0000-0000-00006B140000}"/>
    <cellStyle name="표준 51_5. 네트워크_진단결과 상세" xfId="5458" xr:uid="{00000000-0005-0000-0000-00006C140000}"/>
    <cellStyle name="표준 52" xfId="5459" xr:uid="{00000000-0005-0000-0000-00006D140000}"/>
    <cellStyle name="표준 52 2" xfId="1794" xr:uid="{00000000-0005-0000-0000-00006E140000}"/>
    <cellStyle name="표준 52 3" xfId="1795" xr:uid="{00000000-0005-0000-0000-00006F140000}"/>
    <cellStyle name="표준 52 4" xfId="1796" xr:uid="{00000000-0005-0000-0000-000070140000}"/>
    <cellStyle name="표준 52_5. 네트워크_진단결과 상세" xfId="5460" xr:uid="{00000000-0005-0000-0000-000071140000}"/>
    <cellStyle name="표준 53" xfId="5461" xr:uid="{00000000-0005-0000-0000-000072140000}"/>
    <cellStyle name="표준 53 2" xfId="1797" xr:uid="{00000000-0005-0000-0000-000073140000}"/>
    <cellStyle name="표준 53 3" xfId="1798" xr:uid="{00000000-0005-0000-0000-000074140000}"/>
    <cellStyle name="표준 53 4" xfId="1799" xr:uid="{00000000-0005-0000-0000-000075140000}"/>
    <cellStyle name="표준 53_5. 네트워크_진단결과 상세" xfId="5462" xr:uid="{00000000-0005-0000-0000-000076140000}"/>
    <cellStyle name="표준 54" xfId="5463" xr:uid="{00000000-0005-0000-0000-000077140000}"/>
    <cellStyle name="표준 54 2" xfId="1800" xr:uid="{00000000-0005-0000-0000-000078140000}"/>
    <cellStyle name="표준 54 3" xfId="1801" xr:uid="{00000000-0005-0000-0000-000079140000}"/>
    <cellStyle name="표준 54 4" xfId="1802" xr:uid="{00000000-0005-0000-0000-00007A140000}"/>
    <cellStyle name="표준 54_5. 네트워크_진단결과 상세" xfId="5464" xr:uid="{00000000-0005-0000-0000-00007B140000}"/>
    <cellStyle name="표준 55" xfId="5465" xr:uid="{00000000-0005-0000-0000-00007C140000}"/>
    <cellStyle name="표준 55 2" xfId="1803" xr:uid="{00000000-0005-0000-0000-00007D140000}"/>
    <cellStyle name="표준 55 3" xfId="1804" xr:uid="{00000000-0005-0000-0000-00007E140000}"/>
    <cellStyle name="표준 55 4" xfId="1805" xr:uid="{00000000-0005-0000-0000-00007F140000}"/>
    <cellStyle name="표준 55_5. 네트워크_진단결과 상세" xfId="5466" xr:uid="{00000000-0005-0000-0000-000080140000}"/>
    <cellStyle name="표준 56" xfId="5467" xr:uid="{00000000-0005-0000-0000-000081140000}"/>
    <cellStyle name="표준 56 2" xfId="1806" xr:uid="{00000000-0005-0000-0000-000082140000}"/>
    <cellStyle name="표준 56 3" xfId="1807" xr:uid="{00000000-0005-0000-0000-000083140000}"/>
    <cellStyle name="표준 56 4" xfId="1808" xr:uid="{00000000-0005-0000-0000-000084140000}"/>
    <cellStyle name="표준 56_5. 네트워크_진단결과 상세" xfId="5468" xr:uid="{00000000-0005-0000-0000-000085140000}"/>
    <cellStyle name="표준 57" xfId="5469" xr:uid="{00000000-0005-0000-0000-000086140000}"/>
    <cellStyle name="표준 57 2" xfId="1809" xr:uid="{00000000-0005-0000-0000-000087140000}"/>
    <cellStyle name="표준 58" xfId="5470" xr:uid="{00000000-0005-0000-0000-000088140000}"/>
    <cellStyle name="표준 58 2" xfId="5648" xr:uid="{00000000-0005-0000-0000-000089140000}"/>
    <cellStyle name="표준 58 3" xfId="5649" xr:uid="{00000000-0005-0000-0000-00008A140000}"/>
    <cellStyle name="표준 58 3 2" xfId="5650" xr:uid="{00000000-0005-0000-0000-00008B140000}"/>
    <cellStyle name="표준 59" xfId="5471" xr:uid="{00000000-0005-0000-0000-00008C140000}"/>
    <cellStyle name="표준 59 2" xfId="5651" xr:uid="{00000000-0005-0000-0000-00008D140000}"/>
    <cellStyle name="표준 59 3" xfId="5652" xr:uid="{00000000-0005-0000-0000-00008E140000}"/>
    <cellStyle name="표준 59 3 2" xfId="5653" xr:uid="{00000000-0005-0000-0000-00008F140000}"/>
    <cellStyle name="표준 6" xfId="1810" xr:uid="{00000000-0005-0000-0000-000090140000}"/>
    <cellStyle name="표준 6 10" xfId="1811" xr:uid="{00000000-0005-0000-0000-000091140000}"/>
    <cellStyle name="표준 6 10 2" xfId="5654" xr:uid="{00000000-0005-0000-0000-000092140000}"/>
    <cellStyle name="표준 6 11" xfId="1812" xr:uid="{00000000-0005-0000-0000-000093140000}"/>
    <cellStyle name="표준 6 12" xfId="1813" xr:uid="{00000000-0005-0000-0000-000094140000}"/>
    <cellStyle name="표준 6 13" xfId="1814" xr:uid="{00000000-0005-0000-0000-000095140000}"/>
    <cellStyle name="표준 6 14" xfId="1815" xr:uid="{00000000-0005-0000-0000-000096140000}"/>
    <cellStyle name="표준 6 15" xfId="1816" xr:uid="{00000000-0005-0000-0000-000097140000}"/>
    <cellStyle name="표준 6 16" xfId="1817" xr:uid="{00000000-0005-0000-0000-000098140000}"/>
    <cellStyle name="표준 6 17" xfId="1818" xr:uid="{00000000-0005-0000-0000-000099140000}"/>
    <cellStyle name="표준 6 18" xfId="1819" xr:uid="{00000000-0005-0000-0000-00009A140000}"/>
    <cellStyle name="표준 6 19" xfId="1820" xr:uid="{00000000-0005-0000-0000-00009B140000}"/>
    <cellStyle name="표준 6 2" xfId="1821" xr:uid="{00000000-0005-0000-0000-00009C140000}"/>
    <cellStyle name="표준 6 2 15" xfId="1822" xr:uid="{00000000-0005-0000-0000-00009D140000}"/>
    <cellStyle name="표준 6 2 2" xfId="1823" xr:uid="{00000000-0005-0000-0000-00009E140000}"/>
    <cellStyle name="표준 6 2 2 2" xfId="1824" xr:uid="{00000000-0005-0000-0000-00009F140000}"/>
    <cellStyle name="표준 6 2 2 2 2" xfId="1825" xr:uid="{00000000-0005-0000-0000-0000A0140000}"/>
    <cellStyle name="표준 6 2 2 3" xfId="1826" xr:uid="{00000000-0005-0000-0000-0000A1140000}"/>
    <cellStyle name="표준 6 2 2 4" xfId="1827" xr:uid="{00000000-0005-0000-0000-0000A2140000}"/>
    <cellStyle name="표준 6 2 3" xfId="1828" xr:uid="{00000000-0005-0000-0000-0000A3140000}"/>
    <cellStyle name="표준 6 2 4" xfId="1829" xr:uid="{00000000-0005-0000-0000-0000A4140000}"/>
    <cellStyle name="표준 6 2 5" xfId="1830" xr:uid="{00000000-0005-0000-0000-0000A5140000}"/>
    <cellStyle name="표준 6 2 6" xfId="1831" xr:uid="{00000000-0005-0000-0000-0000A6140000}"/>
    <cellStyle name="표준 6 2 7" xfId="1832" xr:uid="{00000000-0005-0000-0000-0000A7140000}"/>
    <cellStyle name="표준 6 2 7 2" xfId="1833" xr:uid="{00000000-0005-0000-0000-0000A8140000}"/>
    <cellStyle name="표준 6 2 8" xfId="1834" xr:uid="{00000000-0005-0000-0000-0000A9140000}"/>
    <cellStyle name="표준 6 2 9" xfId="5472" xr:uid="{00000000-0005-0000-0000-0000AA140000}"/>
    <cellStyle name="표준 6 2_소방방재청" xfId="1835" xr:uid="{00000000-0005-0000-0000-0000AB140000}"/>
    <cellStyle name="표준 6 20" xfId="1836" xr:uid="{00000000-0005-0000-0000-0000AC140000}"/>
    <cellStyle name="표준 6 21" xfId="1837" xr:uid="{00000000-0005-0000-0000-0000AD140000}"/>
    <cellStyle name="표준 6 22" xfId="1838" xr:uid="{00000000-0005-0000-0000-0000AE140000}"/>
    <cellStyle name="표준 6 23" xfId="1839" xr:uid="{00000000-0005-0000-0000-0000AF140000}"/>
    <cellStyle name="표준 6 24" xfId="1840" xr:uid="{00000000-0005-0000-0000-0000B0140000}"/>
    <cellStyle name="표준 6 25" xfId="1841" xr:uid="{00000000-0005-0000-0000-0000B1140000}"/>
    <cellStyle name="표준 6 26" xfId="1842" xr:uid="{00000000-0005-0000-0000-0000B2140000}"/>
    <cellStyle name="표준 6 27" xfId="1843" xr:uid="{00000000-0005-0000-0000-0000B3140000}"/>
    <cellStyle name="표준 6 28" xfId="1844" xr:uid="{00000000-0005-0000-0000-0000B4140000}"/>
    <cellStyle name="표준 6 29" xfId="1845" xr:uid="{00000000-0005-0000-0000-0000B5140000}"/>
    <cellStyle name="표준 6 3" xfId="1846" xr:uid="{00000000-0005-0000-0000-0000B6140000}"/>
    <cellStyle name="표준 6 3 2" xfId="5473" xr:uid="{00000000-0005-0000-0000-0000B7140000}"/>
    <cellStyle name="표준 6 30" xfId="1847" xr:uid="{00000000-0005-0000-0000-0000B8140000}"/>
    <cellStyle name="표준 6 31" xfId="1848" xr:uid="{00000000-0005-0000-0000-0000B9140000}"/>
    <cellStyle name="표준 6 32" xfId="1849" xr:uid="{00000000-0005-0000-0000-0000BA140000}"/>
    <cellStyle name="표준 6 33" xfId="1850" xr:uid="{00000000-0005-0000-0000-0000BB140000}"/>
    <cellStyle name="표준 6 34" xfId="1851" xr:uid="{00000000-0005-0000-0000-0000BC140000}"/>
    <cellStyle name="표준 6 35" xfId="1852" xr:uid="{00000000-0005-0000-0000-0000BD140000}"/>
    <cellStyle name="표준 6 36" xfId="1853" xr:uid="{00000000-0005-0000-0000-0000BE140000}"/>
    <cellStyle name="표준 6 37" xfId="1854" xr:uid="{00000000-0005-0000-0000-0000BF140000}"/>
    <cellStyle name="표준 6 37 2" xfId="1855" xr:uid="{00000000-0005-0000-0000-0000C0140000}"/>
    <cellStyle name="표준 6 37 2 2" xfId="1856" xr:uid="{00000000-0005-0000-0000-0000C1140000}"/>
    <cellStyle name="표준 6 37 2_5. 네트워크_진단결과 상세" xfId="1857" xr:uid="{00000000-0005-0000-0000-0000C2140000}"/>
    <cellStyle name="표준 6 37 3" xfId="1858" xr:uid="{00000000-0005-0000-0000-0000C3140000}"/>
    <cellStyle name="표준 6 37 4" xfId="1859" xr:uid="{00000000-0005-0000-0000-0000C4140000}"/>
    <cellStyle name="표준 6 38" xfId="1860" xr:uid="{00000000-0005-0000-0000-0000C5140000}"/>
    <cellStyle name="표준 6 39" xfId="1861" xr:uid="{00000000-0005-0000-0000-0000C6140000}"/>
    <cellStyle name="표준 6 4" xfId="1862" xr:uid="{00000000-0005-0000-0000-0000C7140000}"/>
    <cellStyle name="표준 6 4 2" xfId="5474" xr:uid="{00000000-0005-0000-0000-0000C8140000}"/>
    <cellStyle name="표준 6 40" xfId="1863" xr:uid="{00000000-0005-0000-0000-0000C9140000}"/>
    <cellStyle name="표준 6 41" xfId="1864" xr:uid="{00000000-0005-0000-0000-0000CA140000}"/>
    <cellStyle name="표준 6 41 2" xfId="1865" xr:uid="{00000000-0005-0000-0000-0000CB140000}"/>
    <cellStyle name="표준 6 42" xfId="1866" xr:uid="{00000000-0005-0000-0000-0000CC140000}"/>
    <cellStyle name="표준 6 43" xfId="5655" xr:uid="{00000000-0005-0000-0000-0000CD140000}"/>
    <cellStyle name="표준 6 44" xfId="5656" xr:uid="{00000000-0005-0000-0000-0000CE140000}"/>
    <cellStyle name="표준 6 45" xfId="5657" xr:uid="{00000000-0005-0000-0000-0000CF140000}"/>
    <cellStyle name="표준 6 46" xfId="5658" xr:uid="{00000000-0005-0000-0000-0000D0140000}"/>
    <cellStyle name="표준 6 47" xfId="5659" xr:uid="{00000000-0005-0000-0000-0000D1140000}"/>
    <cellStyle name="표준 6 48" xfId="5660" xr:uid="{00000000-0005-0000-0000-0000D2140000}"/>
    <cellStyle name="표준 6 5" xfId="1867" xr:uid="{00000000-0005-0000-0000-0000D3140000}"/>
    <cellStyle name="표준 6 5 2" xfId="5475" xr:uid="{00000000-0005-0000-0000-0000D4140000}"/>
    <cellStyle name="표준 6 6" xfId="1868" xr:uid="{00000000-0005-0000-0000-0000D5140000}"/>
    <cellStyle name="표준 6 6 2" xfId="5476" xr:uid="{00000000-0005-0000-0000-0000D6140000}"/>
    <cellStyle name="표준 6 7" xfId="1869" xr:uid="{00000000-0005-0000-0000-0000D7140000}"/>
    <cellStyle name="표준 6 7 2" xfId="5477" xr:uid="{00000000-0005-0000-0000-0000D8140000}"/>
    <cellStyle name="표준 6 8" xfId="1870" xr:uid="{00000000-0005-0000-0000-0000D9140000}"/>
    <cellStyle name="표준 6 8 2" xfId="5478" xr:uid="{00000000-0005-0000-0000-0000DA140000}"/>
    <cellStyle name="표준 6 9" xfId="1871" xr:uid="{00000000-0005-0000-0000-0000DB140000}"/>
    <cellStyle name="표준 6 9 2" xfId="5661" xr:uid="{00000000-0005-0000-0000-0000DC140000}"/>
    <cellStyle name="표준 6_5. 네트워크_진단결과 상세" xfId="1872" xr:uid="{00000000-0005-0000-0000-0000DD140000}"/>
    <cellStyle name="표준 60" xfId="1873" xr:uid="{00000000-0005-0000-0000-0000DE140000}"/>
    <cellStyle name="표준 61" xfId="1874" xr:uid="{00000000-0005-0000-0000-0000DF140000}"/>
    <cellStyle name="표준 62" xfId="1875" xr:uid="{00000000-0005-0000-0000-0000E0140000}"/>
    <cellStyle name="표준 62 4" xfId="1876" xr:uid="{00000000-0005-0000-0000-0000E1140000}"/>
    <cellStyle name="표준 63" xfId="1877" xr:uid="{00000000-0005-0000-0000-0000E2140000}"/>
    <cellStyle name="표준 63 4" xfId="1878" xr:uid="{00000000-0005-0000-0000-0000E3140000}"/>
    <cellStyle name="표준 64" xfId="1879" xr:uid="{00000000-0005-0000-0000-0000E4140000}"/>
    <cellStyle name="표준 64 4" xfId="1880" xr:uid="{00000000-0005-0000-0000-0000E5140000}"/>
    <cellStyle name="표준 65" xfId="1881" xr:uid="{00000000-0005-0000-0000-0000E6140000}"/>
    <cellStyle name="표준 66" xfId="1882" xr:uid="{00000000-0005-0000-0000-0000E7140000}"/>
    <cellStyle name="표준 67" xfId="1883" xr:uid="{00000000-0005-0000-0000-0000E8140000}"/>
    <cellStyle name="표준 67 2" xfId="1884" xr:uid="{00000000-0005-0000-0000-0000E9140000}"/>
    <cellStyle name="표준 67 2 2" xfId="1885" xr:uid="{00000000-0005-0000-0000-0000EA140000}"/>
    <cellStyle name="표준 67 2_5. 네트워크_진단결과 상세" xfId="1886" xr:uid="{00000000-0005-0000-0000-0000EB140000}"/>
    <cellStyle name="표준 67 3" xfId="1887" xr:uid="{00000000-0005-0000-0000-0000EC140000}"/>
    <cellStyle name="표준 67 4" xfId="1888" xr:uid="{00000000-0005-0000-0000-0000ED140000}"/>
    <cellStyle name="표준 68" xfId="1889" xr:uid="{00000000-0005-0000-0000-0000EE140000}"/>
    <cellStyle name="표준 69" xfId="1890" xr:uid="{00000000-0005-0000-0000-0000EF140000}"/>
    <cellStyle name="표준 7" xfId="1891" xr:uid="{00000000-0005-0000-0000-0000F0140000}"/>
    <cellStyle name="표준 7 10" xfId="1892" xr:uid="{00000000-0005-0000-0000-0000F1140000}"/>
    <cellStyle name="표준 7 11" xfId="1893" xr:uid="{00000000-0005-0000-0000-0000F2140000}"/>
    <cellStyle name="표준 7 12" xfId="1894" xr:uid="{00000000-0005-0000-0000-0000F3140000}"/>
    <cellStyle name="표준 7 13" xfId="1895" xr:uid="{00000000-0005-0000-0000-0000F4140000}"/>
    <cellStyle name="표준 7 14" xfId="1896" xr:uid="{00000000-0005-0000-0000-0000F5140000}"/>
    <cellStyle name="표준 7 15" xfId="1897" xr:uid="{00000000-0005-0000-0000-0000F6140000}"/>
    <cellStyle name="표준 7 16" xfId="1898" xr:uid="{00000000-0005-0000-0000-0000F7140000}"/>
    <cellStyle name="표준 7 17" xfId="1899" xr:uid="{00000000-0005-0000-0000-0000F8140000}"/>
    <cellStyle name="표준 7 18" xfId="1900" xr:uid="{00000000-0005-0000-0000-0000F9140000}"/>
    <cellStyle name="표준 7 19" xfId="1901" xr:uid="{00000000-0005-0000-0000-0000FA140000}"/>
    <cellStyle name="표준 7 2" xfId="1902" xr:uid="{00000000-0005-0000-0000-0000FB140000}"/>
    <cellStyle name="표준 7 2 2" xfId="1903" xr:uid="{00000000-0005-0000-0000-0000FC140000}"/>
    <cellStyle name="표준 7 2 2 2" xfId="1904" xr:uid="{00000000-0005-0000-0000-0000FD140000}"/>
    <cellStyle name="표준 7 2 2 2 2" xfId="1905" xr:uid="{00000000-0005-0000-0000-0000FE140000}"/>
    <cellStyle name="표준 7 2 2 3" xfId="1906" xr:uid="{00000000-0005-0000-0000-0000FF140000}"/>
    <cellStyle name="표준 7 2 2 4" xfId="1907" xr:uid="{00000000-0005-0000-0000-000000150000}"/>
    <cellStyle name="표준 7 2 3" xfId="1908" xr:uid="{00000000-0005-0000-0000-000001150000}"/>
    <cellStyle name="표준 7 2 4" xfId="1909" xr:uid="{00000000-0005-0000-0000-000002150000}"/>
    <cellStyle name="표준 7 2 5" xfId="1910" xr:uid="{00000000-0005-0000-0000-000003150000}"/>
    <cellStyle name="표준 7 2 6" xfId="1911" xr:uid="{00000000-0005-0000-0000-000004150000}"/>
    <cellStyle name="표준 7 2 7" xfId="1912" xr:uid="{00000000-0005-0000-0000-000005150000}"/>
    <cellStyle name="표준 7 2 7 2" xfId="1913" xr:uid="{00000000-0005-0000-0000-000006150000}"/>
    <cellStyle name="표준 7 2 8" xfId="1914" xr:uid="{00000000-0005-0000-0000-000007150000}"/>
    <cellStyle name="표준 7 2 9" xfId="5479" xr:uid="{00000000-0005-0000-0000-000008150000}"/>
    <cellStyle name="표준 7 2_소방방재청" xfId="1915" xr:uid="{00000000-0005-0000-0000-000009150000}"/>
    <cellStyle name="표준 7 20" xfId="1916" xr:uid="{00000000-0005-0000-0000-00000A150000}"/>
    <cellStyle name="표준 7 21" xfId="1917" xr:uid="{00000000-0005-0000-0000-00000B150000}"/>
    <cellStyle name="표준 7 22" xfId="1918" xr:uid="{00000000-0005-0000-0000-00000C150000}"/>
    <cellStyle name="표준 7 23" xfId="1919" xr:uid="{00000000-0005-0000-0000-00000D150000}"/>
    <cellStyle name="표준 7 24" xfId="1920" xr:uid="{00000000-0005-0000-0000-00000E150000}"/>
    <cellStyle name="표준 7 25" xfId="1921" xr:uid="{00000000-0005-0000-0000-00000F150000}"/>
    <cellStyle name="표준 7 26" xfId="1922" xr:uid="{00000000-0005-0000-0000-000010150000}"/>
    <cellStyle name="표준 7 27" xfId="1923" xr:uid="{00000000-0005-0000-0000-000011150000}"/>
    <cellStyle name="표준 7 28" xfId="1924" xr:uid="{00000000-0005-0000-0000-000012150000}"/>
    <cellStyle name="표준 7 29" xfId="1925" xr:uid="{00000000-0005-0000-0000-000013150000}"/>
    <cellStyle name="표준 7 3" xfId="1926" xr:uid="{00000000-0005-0000-0000-000014150000}"/>
    <cellStyle name="표준 7 3 2" xfId="5480" xr:uid="{00000000-0005-0000-0000-000015150000}"/>
    <cellStyle name="표준 7 30" xfId="1927" xr:uid="{00000000-0005-0000-0000-000016150000}"/>
    <cellStyle name="표준 7 31" xfId="1928" xr:uid="{00000000-0005-0000-0000-000017150000}"/>
    <cellStyle name="표준 7 32" xfId="1929" xr:uid="{00000000-0005-0000-0000-000018150000}"/>
    <cellStyle name="표준 7 33" xfId="1930" xr:uid="{00000000-0005-0000-0000-000019150000}"/>
    <cellStyle name="표준 7 34" xfId="1931" xr:uid="{00000000-0005-0000-0000-00001A150000}"/>
    <cellStyle name="표준 7 35" xfId="1932" xr:uid="{00000000-0005-0000-0000-00001B150000}"/>
    <cellStyle name="표준 7 36" xfId="1933" xr:uid="{00000000-0005-0000-0000-00001C150000}"/>
    <cellStyle name="표준 7 36 2" xfId="1934" xr:uid="{00000000-0005-0000-0000-00001D150000}"/>
    <cellStyle name="표준 7 36 2 2" xfId="1935" xr:uid="{00000000-0005-0000-0000-00001E150000}"/>
    <cellStyle name="표준 7 36 2_5. 네트워크_진단결과 상세" xfId="1936" xr:uid="{00000000-0005-0000-0000-00001F150000}"/>
    <cellStyle name="표준 7 36 3" xfId="1937" xr:uid="{00000000-0005-0000-0000-000020150000}"/>
    <cellStyle name="표준 7 36 4" xfId="1938" xr:uid="{00000000-0005-0000-0000-000021150000}"/>
    <cellStyle name="표준 7 37" xfId="1939" xr:uid="{00000000-0005-0000-0000-000022150000}"/>
    <cellStyle name="표준 7 38" xfId="1940" xr:uid="{00000000-0005-0000-0000-000023150000}"/>
    <cellStyle name="표준 7 39" xfId="1941" xr:uid="{00000000-0005-0000-0000-000024150000}"/>
    <cellStyle name="표준 7 4" xfId="1942" xr:uid="{00000000-0005-0000-0000-000025150000}"/>
    <cellStyle name="표준 7 4 2" xfId="5481" xr:uid="{00000000-0005-0000-0000-000026150000}"/>
    <cellStyle name="표준 7 40" xfId="1943" xr:uid="{00000000-0005-0000-0000-000027150000}"/>
    <cellStyle name="표준 7 40 2" xfId="1944" xr:uid="{00000000-0005-0000-0000-000028150000}"/>
    <cellStyle name="표준 7 41" xfId="1945" xr:uid="{00000000-0005-0000-0000-000029150000}"/>
    <cellStyle name="표준 7 42" xfId="5662" xr:uid="{00000000-0005-0000-0000-00002A150000}"/>
    <cellStyle name="표준 7 43" xfId="5663" xr:uid="{00000000-0005-0000-0000-00002B150000}"/>
    <cellStyle name="표준 7 44" xfId="5664" xr:uid="{00000000-0005-0000-0000-00002C150000}"/>
    <cellStyle name="표준 7 45" xfId="5665" xr:uid="{00000000-0005-0000-0000-00002D150000}"/>
    <cellStyle name="표준 7 46" xfId="5666" xr:uid="{00000000-0005-0000-0000-00002E150000}"/>
    <cellStyle name="표준 7 47" xfId="5667" xr:uid="{00000000-0005-0000-0000-00002F150000}"/>
    <cellStyle name="표준 7 5" xfId="1946" xr:uid="{00000000-0005-0000-0000-000030150000}"/>
    <cellStyle name="표준 7 5 2" xfId="5482" xr:uid="{00000000-0005-0000-0000-000031150000}"/>
    <cellStyle name="표준 7 6" xfId="1947" xr:uid="{00000000-0005-0000-0000-000032150000}"/>
    <cellStyle name="표준 7 6 2" xfId="5668" xr:uid="{00000000-0005-0000-0000-000033150000}"/>
    <cellStyle name="표준 7 7" xfId="1948" xr:uid="{00000000-0005-0000-0000-000034150000}"/>
    <cellStyle name="표준 7 7 2" xfId="5669" xr:uid="{00000000-0005-0000-0000-000035150000}"/>
    <cellStyle name="표준 7 8" xfId="1949" xr:uid="{00000000-0005-0000-0000-000036150000}"/>
    <cellStyle name="표준 7 9" xfId="1950" xr:uid="{00000000-0005-0000-0000-000037150000}"/>
    <cellStyle name="표준 7_5. 네트워크_진단결과 상세" xfId="1951" xr:uid="{00000000-0005-0000-0000-000038150000}"/>
    <cellStyle name="표준 70" xfId="1952" xr:uid="{00000000-0005-0000-0000-000039150000}"/>
    <cellStyle name="표준 71" xfId="1953" xr:uid="{00000000-0005-0000-0000-00003A150000}"/>
    <cellStyle name="표준 72" xfId="1954" xr:uid="{00000000-0005-0000-0000-00003B150000}"/>
    <cellStyle name="표준 73" xfId="1955" xr:uid="{00000000-0005-0000-0000-00003C150000}"/>
    <cellStyle name="표준 74" xfId="1956" xr:uid="{00000000-0005-0000-0000-00003D150000}"/>
    <cellStyle name="표준 75" xfId="1957" xr:uid="{00000000-0005-0000-0000-00003E150000}"/>
    <cellStyle name="표준 76" xfId="1958" xr:uid="{00000000-0005-0000-0000-00003F150000}"/>
    <cellStyle name="표준 77" xfId="1959" xr:uid="{00000000-0005-0000-0000-000040150000}"/>
    <cellStyle name="표준 78" xfId="5483" xr:uid="{00000000-0005-0000-0000-000041150000}"/>
    <cellStyle name="표준 79" xfId="5484" xr:uid="{00000000-0005-0000-0000-000042150000}"/>
    <cellStyle name="표준 8" xfId="1960" xr:uid="{00000000-0005-0000-0000-000043150000}"/>
    <cellStyle name="표준 8 10" xfId="1961" xr:uid="{00000000-0005-0000-0000-000044150000}"/>
    <cellStyle name="표준 8 11" xfId="1962" xr:uid="{00000000-0005-0000-0000-000045150000}"/>
    <cellStyle name="표준 8 12" xfId="1963" xr:uid="{00000000-0005-0000-0000-000046150000}"/>
    <cellStyle name="표준 8 13" xfId="1964" xr:uid="{00000000-0005-0000-0000-000047150000}"/>
    <cellStyle name="표준 8 14" xfId="1965" xr:uid="{00000000-0005-0000-0000-000048150000}"/>
    <cellStyle name="표준 8 15" xfId="1966" xr:uid="{00000000-0005-0000-0000-000049150000}"/>
    <cellStyle name="표준 8 16" xfId="1967" xr:uid="{00000000-0005-0000-0000-00004A150000}"/>
    <cellStyle name="표준 8 17" xfId="1968" xr:uid="{00000000-0005-0000-0000-00004B150000}"/>
    <cellStyle name="표준 8 18" xfId="1969" xr:uid="{00000000-0005-0000-0000-00004C150000}"/>
    <cellStyle name="표준 8 19" xfId="1970" xr:uid="{00000000-0005-0000-0000-00004D150000}"/>
    <cellStyle name="표준 8 2" xfId="1971" xr:uid="{00000000-0005-0000-0000-00004E150000}"/>
    <cellStyle name="표준 8 2 2" xfId="1972" xr:uid="{00000000-0005-0000-0000-00004F150000}"/>
    <cellStyle name="표준 8 2 2 2" xfId="1973" xr:uid="{00000000-0005-0000-0000-000050150000}"/>
    <cellStyle name="표준 8 2 2 2 2" xfId="1974" xr:uid="{00000000-0005-0000-0000-000051150000}"/>
    <cellStyle name="표준 8 2 2 3" xfId="1975" xr:uid="{00000000-0005-0000-0000-000052150000}"/>
    <cellStyle name="표준 8 2 2 4" xfId="1976" xr:uid="{00000000-0005-0000-0000-000053150000}"/>
    <cellStyle name="표준 8 2 3" xfId="1977" xr:uid="{00000000-0005-0000-0000-000054150000}"/>
    <cellStyle name="표준 8 2 4" xfId="1978" xr:uid="{00000000-0005-0000-0000-000055150000}"/>
    <cellStyle name="표준 8 2 5" xfId="1979" xr:uid="{00000000-0005-0000-0000-000056150000}"/>
    <cellStyle name="표준 8 2 6" xfId="1980" xr:uid="{00000000-0005-0000-0000-000057150000}"/>
    <cellStyle name="표준 8 2 7" xfId="1981" xr:uid="{00000000-0005-0000-0000-000058150000}"/>
    <cellStyle name="표준 8 2 7 2" xfId="1982" xr:uid="{00000000-0005-0000-0000-000059150000}"/>
    <cellStyle name="표준 8 2 8" xfId="1983" xr:uid="{00000000-0005-0000-0000-00005A150000}"/>
    <cellStyle name="표준 8 2 9" xfId="5485" xr:uid="{00000000-0005-0000-0000-00005B150000}"/>
    <cellStyle name="표준 8 2_소방방재청" xfId="1984" xr:uid="{00000000-0005-0000-0000-00005C150000}"/>
    <cellStyle name="표준 8 20" xfId="1985" xr:uid="{00000000-0005-0000-0000-00005D150000}"/>
    <cellStyle name="표준 8 21" xfId="1986" xr:uid="{00000000-0005-0000-0000-00005E150000}"/>
    <cellStyle name="표준 8 22" xfId="1987" xr:uid="{00000000-0005-0000-0000-00005F150000}"/>
    <cellStyle name="표준 8 23" xfId="1988" xr:uid="{00000000-0005-0000-0000-000060150000}"/>
    <cellStyle name="표준 8 24" xfId="1989" xr:uid="{00000000-0005-0000-0000-000061150000}"/>
    <cellStyle name="표준 8 25" xfId="1990" xr:uid="{00000000-0005-0000-0000-000062150000}"/>
    <cellStyle name="표준 8 26" xfId="1991" xr:uid="{00000000-0005-0000-0000-000063150000}"/>
    <cellStyle name="표준 8 27" xfId="1992" xr:uid="{00000000-0005-0000-0000-000064150000}"/>
    <cellStyle name="표준 8 28" xfId="1993" xr:uid="{00000000-0005-0000-0000-000065150000}"/>
    <cellStyle name="표준 8 29" xfId="1994" xr:uid="{00000000-0005-0000-0000-000066150000}"/>
    <cellStyle name="표준 8 3" xfId="1995" xr:uid="{00000000-0005-0000-0000-000067150000}"/>
    <cellStyle name="표준 8 3 2" xfId="5486" xr:uid="{00000000-0005-0000-0000-000068150000}"/>
    <cellStyle name="표준 8 30" xfId="1996" xr:uid="{00000000-0005-0000-0000-000069150000}"/>
    <cellStyle name="표준 8 31" xfId="1997" xr:uid="{00000000-0005-0000-0000-00006A150000}"/>
    <cellStyle name="표준 8 32" xfId="1998" xr:uid="{00000000-0005-0000-0000-00006B150000}"/>
    <cellStyle name="표준 8 33" xfId="1999" xr:uid="{00000000-0005-0000-0000-00006C150000}"/>
    <cellStyle name="표준 8 33 2" xfId="2000" xr:uid="{00000000-0005-0000-0000-00006D150000}"/>
    <cellStyle name="표준 8 33 2 2" xfId="2001" xr:uid="{00000000-0005-0000-0000-00006E150000}"/>
    <cellStyle name="표준 8 33 2_5. 네트워크_진단결과 상세" xfId="2002" xr:uid="{00000000-0005-0000-0000-00006F150000}"/>
    <cellStyle name="표준 8 33 3" xfId="2003" xr:uid="{00000000-0005-0000-0000-000070150000}"/>
    <cellStyle name="표준 8 33 4" xfId="2004" xr:uid="{00000000-0005-0000-0000-000071150000}"/>
    <cellStyle name="표준 8 34" xfId="2005" xr:uid="{00000000-0005-0000-0000-000072150000}"/>
    <cellStyle name="표준 8 35" xfId="2006" xr:uid="{00000000-0005-0000-0000-000073150000}"/>
    <cellStyle name="표준 8 36" xfId="2007" xr:uid="{00000000-0005-0000-0000-000074150000}"/>
    <cellStyle name="표준 8 37" xfId="2008" xr:uid="{00000000-0005-0000-0000-000075150000}"/>
    <cellStyle name="표준 8 37 2" xfId="2009" xr:uid="{00000000-0005-0000-0000-000076150000}"/>
    <cellStyle name="표준 8 38" xfId="2010" xr:uid="{00000000-0005-0000-0000-000077150000}"/>
    <cellStyle name="표준 8 39" xfId="5670" xr:uid="{00000000-0005-0000-0000-000078150000}"/>
    <cellStyle name="표준 8 4" xfId="2011" xr:uid="{00000000-0005-0000-0000-000079150000}"/>
    <cellStyle name="표준 8 4 2" xfId="5487" xr:uid="{00000000-0005-0000-0000-00007A150000}"/>
    <cellStyle name="표준 8 40" xfId="5671" xr:uid="{00000000-0005-0000-0000-00007B150000}"/>
    <cellStyle name="표준 8 41" xfId="5672" xr:uid="{00000000-0005-0000-0000-00007C150000}"/>
    <cellStyle name="표준 8 42" xfId="5673" xr:uid="{00000000-0005-0000-0000-00007D150000}"/>
    <cellStyle name="표준 8 43" xfId="5674" xr:uid="{00000000-0005-0000-0000-00007E150000}"/>
    <cellStyle name="표준 8 44" xfId="5675" xr:uid="{00000000-0005-0000-0000-00007F150000}"/>
    <cellStyle name="표준 8 5" xfId="2012" xr:uid="{00000000-0005-0000-0000-000080150000}"/>
    <cellStyle name="표준 8 5 2" xfId="5488" xr:uid="{00000000-0005-0000-0000-000081150000}"/>
    <cellStyle name="표준 8 6" xfId="2013" xr:uid="{00000000-0005-0000-0000-000082150000}"/>
    <cellStyle name="표준 8 7" xfId="2014" xr:uid="{00000000-0005-0000-0000-000083150000}"/>
    <cellStyle name="표준 8 8" xfId="2015" xr:uid="{00000000-0005-0000-0000-000084150000}"/>
    <cellStyle name="표준 8 9" xfId="2016" xr:uid="{00000000-0005-0000-0000-000085150000}"/>
    <cellStyle name="표준 8_5. 네트워크_진단결과 상세" xfId="2017" xr:uid="{00000000-0005-0000-0000-000086150000}"/>
    <cellStyle name="표준 80" xfId="5489" xr:uid="{00000000-0005-0000-0000-000087150000}"/>
    <cellStyle name="표준 81" xfId="2018" xr:uid="{00000000-0005-0000-0000-000088150000}"/>
    <cellStyle name="표준 82" xfId="5490" xr:uid="{00000000-0005-0000-0000-000089150000}"/>
    <cellStyle name="표준 82 2" xfId="5676" xr:uid="{00000000-0005-0000-0000-00008A150000}"/>
    <cellStyle name="표준 83" xfId="5491" xr:uid="{00000000-0005-0000-0000-00008B150000}"/>
    <cellStyle name="표준 84" xfId="2019" xr:uid="{00000000-0005-0000-0000-00008C150000}"/>
    <cellStyle name="표준 85" xfId="2020" xr:uid="{00000000-0005-0000-0000-00008D150000}"/>
    <cellStyle name="표준 86" xfId="2021" xr:uid="{00000000-0005-0000-0000-00008E150000}"/>
    <cellStyle name="표준 87" xfId="2022" xr:uid="{00000000-0005-0000-0000-00008F150000}"/>
    <cellStyle name="표준 88" xfId="2023" xr:uid="{00000000-0005-0000-0000-000090150000}"/>
    <cellStyle name="표준 89" xfId="2024" xr:uid="{00000000-0005-0000-0000-000091150000}"/>
    <cellStyle name="표준 9" xfId="2025" xr:uid="{00000000-0005-0000-0000-000092150000}"/>
    <cellStyle name="표준 9 10" xfId="2026" xr:uid="{00000000-0005-0000-0000-000093150000}"/>
    <cellStyle name="표준 9 100" xfId="5492" xr:uid="{00000000-0005-0000-0000-000094150000}"/>
    <cellStyle name="표준 9 11" xfId="2027" xr:uid="{00000000-0005-0000-0000-000095150000}"/>
    <cellStyle name="표준 9 12" xfId="2028" xr:uid="{00000000-0005-0000-0000-000096150000}"/>
    <cellStyle name="표준 9 13" xfId="2029" xr:uid="{00000000-0005-0000-0000-000097150000}"/>
    <cellStyle name="표준 9 14" xfId="2030" xr:uid="{00000000-0005-0000-0000-000098150000}"/>
    <cellStyle name="표준 9 15" xfId="2031" xr:uid="{00000000-0005-0000-0000-000099150000}"/>
    <cellStyle name="표준 9 16" xfId="2032" xr:uid="{00000000-0005-0000-0000-00009A150000}"/>
    <cellStyle name="표준 9 17" xfId="2033" xr:uid="{00000000-0005-0000-0000-00009B150000}"/>
    <cellStyle name="표준 9 18" xfId="2034" xr:uid="{00000000-0005-0000-0000-00009C150000}"/>
    <cellStyle name="표준 9 19" xfId="2035" xr:uid="{00000000-0005-0000-0000-00009D150000}"/>
    <cellStyle name="표준 9 2" xfId="2036" xr:uid="{00000000-0005-0000-0000-00009E150000}"/>
    <cellStyle name="표준 9 2 2" xfId="2037" xr:uid="{00000000-0005-0000-0000-00009F150000}"/>
    <cellStyle name="표준 9 2 2 2" xfId="2038" xr:uid="{00000000-0005-0000-0000-0000A0150000}"/>
    <cellStyle name="표준 9 2 2 2 2" xfId="2039" xr:uid="{00000000-0005-0000-0000-0000A1150000}"/>
    <cellStyle name="표준 9 2 2 3" xfId="2040" xr:uid="{00000000-0005-0000-0000-0000A2150000}"/>
    <cellStyle name="표준 9 2 2 4" xfId="2041" xr:uid="{00000000-0005-0000-0000-0000A3150000}"/>
    <cellStyle name="표준 9 2 3" xfId="2042" xr:uid="{00000000-0005-0000-0000-0000A4150000}"/>
    <cellStyle name="표준 9 2 4" xfId="2043" xr:uid="{00000000-0005-0000-0000-0000A5150000}"/>
    <cellStyle name="표준 9 2 5" xfId="2044" xr:uid="{00000000-0005-0000-0000-0000A6150000}"/>
    <cellStyle name="표준 9 2 6" xfId="2045" xr:uid="{00000000-0005-0000-0000-0000A7150000}"/>
    <cellStyle name="표준 9 2 7" xfId="2046" xr:uid="{00000000-0005-0000-0000-0000A8150000}"/>
    <cellStyle name="표준 9 2 7 2" xfId="2047" xr:uid="{00000000-0005-0000-0000-0000A9150000}"/>
    <cellStyle name="표준 9 2 8" xfId="2048" xr:uid="{00000000-0005-0000-0000-0000AA150000}"/>
    <cellStyle name="표준 9 2 9" xfId="5493" xr:uid="{00000000-0005-0000-0000-0000AB150000}"/>
    <cellStyle name="표준 9 2_소방방재청" xfId="2049" xr:uid="{00000000-0005-0000-0000-0000AC150000}"/>
    <cellStyle name="표준 9 20" xfId="2050" xr:uid="{00000000-0005-0000-0000-0000AD150000}"/>
    <cellStyle name="표준 9 21" xfId="2051" xr:uid="{00000000-0005-0000-0000-0000AE150000}"/>
    <cellStyle name="표준 9 22" xfId="2052" xr:uid="{00000000-0005-0000-0000-0000AF150000}"/>
    <cellStyle name="표준 9 23" xfId="2053" xr:uid="{00000000-0005-0000-0000-0000B0150000}"/>
    <cellStyle name="표준 9 24" xfId="2054" xr:uid="{00000000-0005-0000-0000-0000B1150000}"/>
    <cellStyle name="표준 9 25" xfId="2055" xr:uid="{00000000-0005-0000-0000-0000B2150000}"/>
    <cellStyle name="표준 9 26" xfId="2056" xr:uid="{00000000-0005-0000-0000-0000B3150000}"/>
    <cellStyle name="표준 9 27" xfId="2057" xr:uid="{00000000-0005-0000-0000-0000B4150000}"/>
    <cellStyle name="표준 9 28" xfId="2058" xr:uid="{00000000-0005-0000-0000-0000B5150000}"/>
    <cellStyle name="표준 9 29" xfId="2059" xr:uid="{00000000-0005-0000-0000-0000B6150000}"/>
    <cellStyle name="표준 9 3" xfId="2060" xr:uid="{00000000-0005-0000-0000-0000B7150000}"/>
    <cellStyle name="표준 9 3 2" xfId="5494" xr:uid="{00000000-0005-0000-0000-0000B8150000}"/>
    <cellStyle name="표준 9 30" xfId="2061" xr:uid="{00000000-0005-0000-0000-0000B9150000}"/>
    <cellStyle name="표준 9 31" xfId="2062" xr:uid="{00000000-0005-0000-0000-0000BA150000}"/>
    <cellStyle name="표준 9 32" xfId="2063" xr:uid="{00000000-0005-0000-0000-0000BB150000}"/>
    <cellStyle name="표준 9 33" xfId="2064" xr:uid="{00000000-0005-0000-0000-0000BC150000}"/>
    <cellStyle name="표준 9 33 2" xfId="2065" xr:uid="{00000000-0005-0000-0000-0000BD150000}"/>
    <cellStyle name="표준 9 33 2 2" xfId="2066" xr:uid="{00000000-0005-0000-0000-0000BE150000}"/>
    <cellStyle name="표준 9 33 2_5. 네트워크_진단결과 상세" xfId="2067" xr:uid="{00000000-0005-0000-0000-0000BF150000}"/>
    <cellStyle name="표준 9 33 3" xfId="2068" xr:uid="{00000000-0005-0000-0000-0000C0150000}"/>
    <cellStyle name="표준 9 33 4" xfId="2069" xr:uid="{00000000-0005-0000-0000-0000C1150000}"/>
    <cellStyle name="표준 9 34" xfId="2070" xr:uid="{00000000-0005-0000-0000-0000C2150000}"/>
    <cellStyle name="표준 9 35" xfId="2071" xr:uid="{00000000-0005-0000-0000-0000C3150000}"/>
    <cellStyle name="표준 9 36" xfId="2072" xr:uid="{00000000-0005-0000-0000-0000C4150000}"/>
    <cellStyle name="표준 9 37" xfId="2073" xr:uid="{00000000-0005-0000-0000-0000C5150000}"/>
    <cellStyle name="표준 9 37 2" xfId="2074" xr:uid="{00000000-0005-0000-0000-0000C6150000}"/>
    <cellStyle name="표준 9 38" xfId="2075" xr:uid="{00000000-0005-0000-0000-0000C7150000}"/>
    <cellStyle name="표준 9 39" xfId="5495" xr:uid="{00000000-0005-0000-0000-0000C8150000}"/>
    <cellStyle name="표준 9 4" xfId="2076" xr:uid="{00000000-0005-0000-0000-0000C9150000}"/>
    <cellStyle name="표준 9 4 2" xfId="5496" xr:uid="{00000000-0005-0000-0000-0000CA150000}"/>
    <cellStyle name="표준 9 40" xfId="5497" xr:uid="{00000000-0005-0000-0000-0000CB150000}"/>
    <cellStyle name="표준 9 41" xfId="5498" xr:uid="{00000000-0005-0000-0000-0000CC150000}"/>
    <cellStyle name="표준 9 42" xfId="5499" xr:uid="{00000000-0005-0000-0000-0000CD150000}"/>
    <cellStyle name="표준 9 43" xfId="5500" xr:uid="{00000000-0005-0000-0000-0000CE150000}"/>
    <cellStyle name="표준 9 44" xfId="5501" xr:uid="{00000000-0005-0000-0000-0000CF150000}"/>
    <cellStyle name="표준 9 45" xfId="5502" xr:uid="{00000000-0005-0000-0000-0000D0150000}"/>
    <cellStyle name="표준 9 46" xfId="5503" xr:uid="{00000000-0005-0000-0000-0000D1150000}"/>
    <cellStyle name="표준 9 47" xfId="5504" xr:uid="{00000000-0005-0000-0000-0000D2150000}"/>
    <cellStyle name="표준 9 48" xfId="5505" xr:uid="{00000000-0005-0000-0000-0000D3150000}"/>
    <cellStyle name="표준 9 49" xfId="5506" xr:uid="{00000000-0005-0000-0000-0000D4150000}"/>
    <cellStyle name="표준 9 5" xfId="2077" xr:uid="{00000000-0005-0000-0000-0000D5150000}"/>
    <cellStyle name="표준 9 5 2" xfId="5507" xr:uid="{00000000-0005-0000-0000-0000D6150000}"/>
    <cellStyle name="표준 9 50" xfId="5508" xr:uid="{00000000-0005-0000-0000-0000D7150000}"/>
    <cellStyle name="표준 9 51" xfId="5509" xr:uid="{00000000-0005-0000-0000-0000D8150000}"/>
    <cellStyle name="표준 9 52" xfId="5510" xr:uid="{00000000-0005-0000-0000-0000D9150000}"/>
    <cellStyle name="표준 9 53" xfId="5511" xr:uid="{00000000-0005-0000-0000-0000DA150000}"/>
    <cellStyle name="표준 9 54" xfId="5512" xr:uid="{00000000-0005-0000-0000-0000DB150000}"/>
    <cellStyle name="표준 9 55" xfId="5513" xr:uid="{00000000-0005-0000-0000-0000DC150000}"/>
    <cellStyle name="표준 9 56" xfId="5514" xr:uid="{00000000-0005-0000-0000-0000DD150000}"/>
    <cellStyle name="표준 9 57" xfId="5515" xr:uid="{00000000-0005-0000-0000-0000DE150000}"/>
    <cellStyle name="표준 9 58" xfId="5516" xr:uid="{00000000-0005-0000-0000-0000DF150000}"/>
    <cellStyle name="표준 9 59" xfId="5517" xr:uid="{00000000-0005-0000-0000-0000E0150000}"/>
    <cellStyle name="표준 9 6" xfId="2078" xr:uid="{00000000-0005-0000-0000-0000E1150000}"/>
    <cellStyle name="표준 9 60" xfId="5518" xr:uid="{00000000-0005-0000-0000-0000E2150000}"/>
    <cellStyle name="표준 9 61" xfId="5519" xr:uid="{00000000-0005-0000-0000-0000E3150000}"/>
    <cellStyle name="표준 9 62" xfId="5520" xr:uid="{00000000-0005-0000-0000-0000E4150000}"/>
    <cellStyle name="표준 9 63" xfId="5521" xr:uid="{00000000-0005-0000-0000-0000E5150000}"/>
    <cellStyle name="표준 9 64" xfId="5522" xr:uid="{00000000-0005-0000-0000-0000E6150000}"/>
    <cellStyle name="표준 9 65" xfId="5523" xr:uid="{00000000-0005-0000-0000-0000E7150000}"/>
    <cellStyle name="표준 9 66" xfId="5524" xr:uid="{00000000-0005-0000-0000-0000E8150000}"/>
    <cellStyle name="표준 9 67" xfId="5525" xr:uid="{00000000-0005-0000-0000-0000E9150000}"/>
    <cellStyle name="표준 9 68" xfId="5526" xr:uid="{00000000-0005-0000-0000-0000EA150000}"/>
    <cellStyle name="표준 9 69" xfId="5527" xr:uid="{00000000-0005-0000-0000-0000EB150000}"/>
    <cellStyle name="표준 9 7" xfId="2079" xr:uid="{00000000-0005-0000-0000-0000EC150000}"/>
    <cellStyle name="표준 9 70" xfId="5528" xr:uid="{00000000-0005-0000-0000-0000ED150000}"/>
    <cellStyle name="표준 9 71" xfId="5529" xr:uid="{00000000-0005-0000-0000-0000EE150000}"/>
    <cellStyle name="표준 9 72" xfId="5530" xr:uid="{00000000-0005-0000-0000-0000EF150000}"/>
    <cellStyle name="표준 9 73" xfId="5531" xr:uid="{00000000-0005-0000-0000-0000F0150000}"/>
    <cellStyle name="표준 9 74" xfId="5532" xr:uid="{00000000-0005-0000-0000-0000F1150000}"/>
    <cellStyle name="표준 9 75" xfId="5533" xr:uid="{00000000-0005-0000-0000-0000F2150000}"/>
    <cellStyle name="표준 9 76" xfId="5534" xr:uid="{00000000-0005-0000-0000-0000F3150000}"/>
    <cellStyle name="표준 9 77" xfId="5535" xr:uid="{00000000-0005-0000-0000-0000F4150000}"/>
    <cellStyle name="표준 9 78" xfId="5536" xr:uid="{00000000-0005-0000-0000-0000F5150000}"/>
    <cellStyle name="표준 9 79" xfId="5537" xr:uid="{00000000-0005-0000-0000-0000F6150000}"/>
    <cellStyle name="표준 9 8" xfId="2080" xr:uid="{00000000-0005-0000-0000-0000F7150000}"/>
    <cellStyle name="표준 9 8 2" xfId="2081" xr:uid="{00000000-0005-0000-0000-0000F8150000}"/>
    <cellStyle name="표준 9 8 3" xfId="2082" xr:uid="{00000000-0005-0000-0000-0000F9150000}"/>
    <cellStyle name="표준 9 8 4" xfId="2083" xr:uid="{00000000-0005-0000-0000-0000FA150000}"/>
    <cellStyle name="표준 9 8 5" xfId="2084" xr:uid="{00000000-0005-0000-0000-0000FB150000}"/>
    <cellStyle name="표준 9 8 6" xfId="2085" xr:uid="{00000000-0005-0000-0000-0000FC150000}"/>
    <cellStyle name="표준 9 8 7" xfId="2086" xr:uid="{00000000-0005-0000-0000-0000FD150000}"/>
    <cellStyle name="표준 9 80" xfId="5538" xr:uid="{00000000-0005-0000-0000-0000FE150000}"/>
    <cellStyle name="표준 9 81" xfId="5539" xr:uid="{00000000-0005-0000-0000-0000FF150000}"/>
    <cellStyle name="표준 9 82" xfId="5540" xr:uid="{00000000-0005-0000-0000-000000160000}"/>
    <cellStyle name="표준 9 83" xfId="5541" xr:uid="{00000000-0005-0000-0000-000001160000}"/>
    <cellStyle name="표준 9 84" xfId="5542" xr:uid="{00000000-0005-0000-0000-000002160000}"/>
    <cellStyle name="표준 9 85" xfId="5543" xr:uid="{00000000-0005-0000-0000-000003160000}"/>
    <cellStyle name="표준 9 86" xfId="5544" xr:uid="{00000000-0005-0000-0000-000004160000}"/>
    <cellStyle name="표준 9 87" xfId="5545" xr:uid="{00000000-0005-0000-0000-000005160000}"/>
    <cellStyle name="표준 9 88" xfId="5546" xr:uid="{00000000-0005-0000-0000-000006160000}"/>
    <cellStyle name="표준 9 89" xfId="5547" xr:uid="{00000000-0005-0000-0000-000007160000}"/>
    <cellStyle name="표준 9 9" xfId="2087" xr:uid="{00000000-0005-0000-0000-000008160000}"/>
    <cellStyle name="표준 9 90" xfId="5548" xr:uid="{00000000-0005-0000-0000-000009160000}"/>
    <cellStyle name="표준 9 91" xfId="5549" xr:uid="{00000000-0005-0000-0000-00000A160000}"/>
    <cellStyle name="표준 9 92" xfId="5550" xr:uid="{00000000-0005-0000-0000-00000B160000}"/>
    <cellStyle name="표준 9 93" xfId="5551" xr:uid="{00000000-0005-0000-0000-00000C160000}"/>
    <cellStyle name="표준 9 94" xfId="5552" xr:uid="{00000000-0005-0000-0000-00000D160000}"/>
    <cellStyle name="표준 9 95" xfId="5553" xr:uid="{00000000-0005-0000-0000-00000E160000}"/>
    <cellStyle name="표준 9 96" xfId="5554" xr:uid="{00000000-0005-0000-0000-00000F160000}"/>
    <cellStyle name="표준 9 97" xfId="5555" xr:uid="{00000000-0005-0000-0000-000010160000}"/>
    <cellStyle name="표준 9 98" xfId="5556" xr:uid="{00000000-0005-0000-0000-000011160000}"/>
    <cellStyle name="표준 9 99" xfId="5557" xr:uid="{00000000-0005-0000-0000-000012160000}"/>
    <cellStyle name="표준 9_5. 네트워크_진단결과 상세" xfId="2088" xr:uid="{00000000-0005-0000-0000-000013160000}"/>
    <cellStyle name="표준 90" xfId="2089" xr:uid="{00000000-0005-0000-0000-000014160000}"/>
    <cellStyle name="표준 91" xfId="2090" xr:uid="{00000000-0005-0000-0000-000015160000}"/>
    <cellStyle name="표준 92" xfId="2091" xr:uid="{00000000-0005-0000-0000-000016160000}"/>
    <cellStyle name="표준 93" xfId="2092" xr:uid="{00000000-0005-0000-0000-000017160000}"/>
    <cellStyle name="표준 94" xfId="2093" xr:uid="{00000000-0005-0000-0000-000018160000}"/>
    <cellStyle name="표준 95" xfId="5558" xr:uid="{00000000-0005-0000-0000-000019160000}"/>
    <cellStyle name="표준 96" xfId="5559" xr:uid="{00000000-0005-0000-0000-00001A160000}"/>
    <cellStyle name="표준 97" xfId="5560" xr:uid="{00000000-0005-0000-0000-00001B160000}"/>
    <cellStyle name="표준 98" xfId="5561" xr:uid="{00000000-0005-0000-0000-00001C160000}"/>
    <cellStyle name="표준 99" xfId="5562" xr:uid="{00000000-0005-0000-0000-00001D160000}"/>
    <cellStyle name="標準_Akia(F）-8" xfId="5563" xr:uid="{00000000-0005-0000-0000-00001E160000}"/>
    <cellStyle name="표준123" xfId="5564" xr:uid="{00000000-0005-0000-0000-00001F160000}"/>
    <cellStyle name="하이퍼링크 2" xfId="2094" xr:uid="{00000000-0005-0000-0000-000020160000}"/>
    <cellStyle name="하이퍼링크 2 2" xfId="2095" xr:uid="{00000000-0005-0000-0000-000021160000}"/>
    <cellStyle name="합계" xfId="5565" xr:uid="{00000000-0005-0000-0000-000022160000}"/>
    <cellStyle name="합산" xfId="2096" xr:uid="{00000000-0005-0000-0000-000023160000}"/>
    <cellStyle name="합산 2" xfId="5566" xr:uid="{00000000-0005-0000-0000-000024160000}"/>
    <cellStyle name="桁区切り [0.00]_PERSONAL" xfId="5567" xr:uid="{00000000-0005-0000-0000-000025160000}"/>
    <cellStyle name="桁区切り_PERSONAL" xfId="5568" xr:uid="{00000000-0005-0000-0000-000026160000}"/>
    <cellStyle name="货币[0]_汇总 " xfId="5569" xr:uid="{00000000-0005-0000-0000-000027160000}"/>
    <cellStyle name="货币_汇总 " xfId="5570" xr:uid="{00000000-0005-0000-0000-000028160000}"/>
    <cellStyle name="화폐기호" xfId="2097" xr:uid="{00000000-0005-0000-0000-000029160000}"/>
    <cellStyle name="화폐기호 2" xfId="5571" xr:uid="{00000000-0005-0000-0000-00002A160000}"/>
    <cellStyle name="화폐기호0" xfId="2098" xr:uid="{00000000-0005-0000-0000-00002B160000}"/>
    <cellStyle name="화폐기호0 2" xfId="5572" xr:uid="{00000000-0005-0000-0000-00002C160000}"/>
  </cellStyles>
  <dxfs count="38">
    <dxf>
      <font>
        <b val="0"/>
        <i val="0"/>
        <condense val="0"/>
        <extend val="0"/>
        <color indexed="10"/>
      </font>
    </dxf>
    <dxf>
      <font>
        <b/>
        <i val="0"/>
        <color indexed="10"/>
      </font>
    </dxf>
    <dxf>
      <font>
        <color indexed="23"/>
      </font>
    </dxf>
    <dxf>
      <font>
        <b/>
        <i val="0"/>
        <color rgb="FFFF0000"/>
        <name val="맑은 고딕"/>
        <scheme val="none"/>
      </font>
      <fill>
        <patternFill>
          <bgColor theme="5" tint="0.79998168889431442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62"/>
      </font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62"/>
      </font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62"/>
      </font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62"/>
      </font>
    </dxf>
    <dxf>
      <font>
        <b val="0"/>
        <i val="0"/>
      </font>
    </dxf>
    <dxf>
      <font>
        <b/>
        <i val="0"/>
        <strike val="0"/>
        <color theme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  <color rgb="FF0070C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99"/>
        </patternFill>
      </fill>
    </dxf>
    <dxf>
      <font>
        <b val="0"/>
        <i val="0"/>
      </font>
    </dxf>
    <dxf>
      <font>
        <b val="0"/>
        <i val="0"/>
        <condense val="0"/>
        <extend val="0"/>
        <color indexed="10"/>
      </font>
    </dxf>
    <dxf>
      <font>
        <b/>
        <i val="0"/>
        <color indexed="10"/>
      </font>
    </dxf>
    <dxf>
      <font>
        <color indexed="23"/>
      </font>
    </dxf>
    <dxf>
      <font>
        <b/>
        <i val="0"/>
        <color rgb="FFFF0000"/>
        <name val="맑은 고딕"/>
        <scheme val="none"/>
      </font>
      <fill>
        <patternFill>
          <bgColor theme="5" tint="0.79998168889431442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62"/>
      </font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ont>
        <b val="0"/>
        <i val="0"/>
      </font>
    </dxf>
  </dxfs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9525</xdr:rowOff>
    </xdr:from>
    <xdr:to>
      <xdr:col>11</xdr:col>
      <xdr:colOff>476250</xdr:colOff>
      <xdr:row>1</xdr:row>
      <xdr:rowOff>9525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133350" y="180975"/>
          <a:ext cx="8839200" cy="0"/>
        </a:xfrm>
        <a:prstGeom prst="line">
          <a:avLst/>
        </a:prstGeom>
        <a:noFill/>
        <a:ln w="38100">
          <a:solidFill>
            <a:srgbClr val="33339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31</xdr:row>
      <xdr:rowOff>123825</xdr:rowOff>
    </xdr:from>
    <xdr:to>
      <xdr:col>11</xdr:col>
      <xdr:colOff>476250</xdr:colOff>
      <xdr:row>31</xdr:row>
      <xdr:rowOff>123825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14300" y="5867400"/>
          <a:ext cx="8858250" cy="0"/>
        </a:xfrm>
        <a:prstGeom prst="line">
          <a:avLst/>
        </a:prstGeom>
        <a:noFill/>
        <a:ln w="38100">
          <a:solidFill>
            <a:srgbClr val="33339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285750</xdr:colOff>
      <xdr:row>2</xdr:row>
      <xdr:rowOff>139700</xdr:rowOff>
    </xdr:from>
    <xdr:to>
      <xdr:col>2</xdr:col>
      <xdr:colOff>535305</xdr:colOff>
      <xdr:row>4</xdr:row>
      <xdr:rowOff>101600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C725260B-E5DC-4C3E-B3CA-1D25F4611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482600"/>
          <a:ext cx="1621155" cy="30480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>
          <a:solidFill>
            <a:srgbClr val="FF0000"/>
          </a:solidFill>
        </a:ln>
      </a:spPr>
      <a:bodyPr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view="pageBreakPreview" zoomScaleNormal="90" zoomScaleSheetLayoutView="100" workbookViewId="0">
      <selection activeCell="A17" sqref="A17:L17"/>
    </sheetView>
  </sheetViews>
  <sheetFormatPr defaultColWidth="9" defaultRowHeight="14"/>
  <cols>
    <col min="1" max="3" width="9" style="9"/>
    <col min="4" max="4" width="12" style="9" customWidth="1"/>
    <col min="5" max="5" width="11.83203125" style="9" customWidth="1"/>
    <col min="6" max="6" width="9" style="9"/>
    <col min="7" max="8" width="11.83203125" style="9" customWidth="1"/>
    <col min="9" max="9" width="10" style="9" customWidth="1"/>
    <col min="10" max="11" width="9" style="9"/>
    <col min="12" max="12" width="7" style="9" customWidth="1"/>
    <col min="13" max="16384" width="9" style="9"/>
  </cols>
  <sheetData>
    <row r="1" spans="1:12" ht="13.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13.5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ht="13.5" customHeight="1">
      <c r="A3" s="8"/>
      <c r="B3" s="8"/>
      <c r="C3" s="8"/>
      <c r="D3" s="8"/>
      <c r="E3" s="8"/>
      <c r="F3" s="8"/>
      <c r="G3" s="8"/>
      <c r="H3" s="8"/>
      <c r="I3" s="8"/>
    </row>
    <row r="4" spans="1:12" ht="13.5" customHeight="1">
      <c r="A4" s="8"/>
      <c r="B4" s="8"/>
      <c r="C4" s="8"/>
      <c r="D4" s="8"/>
      <c r="E4" s="8"/>
      <c r="F4" s="8"/>
      <c r="G4" s="8"/>
      <c r="H4" s="8"/>
      <c r="I4" s="190" t="s">
        <v>248</v>
      </c>
      <c r="J4" s="226" t="s">
        <v>286</v>
      </c>
      <c r="K4" s="227"/>
      <c r="L4" s="8"/>
    </row>
    <row r="5" spans="1:12" ht="13.5" customHeight="1">
      <c r="A5" s="8"/>
      <c r="B5" s="8"/>
      <c r="C5" s="8"/>
      <c r="D5" s="8"/>
      <c r="E5" s="8"/>
      <c r="F5" s="8"/>
      <c r="G5" s="8"/>
      <c r="H5" s="8"/>
      <c r="I5" s="190" t="s">
        <v>249</v>
      </c>
      <c r="J5" s="228" t="s">
        <v>287</v>
      </c>
      <c r="K5" s="229"/>
      <c r="L5" s="8"/>
    </row>
    <row r="6" spans="1:12" ht="13.5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13.5" customHeight="1">
      <c r="A7" s="8"/>
      <c r="B7" s="8"/>
      <c r="C7" s="8"/>
      <c r="D7" s="8"/>
      <c r="E7" s="8"/>
      <c r="F7" s="8"/>
      <c r="G7" s="8"/>
      <c r="H7" s="8"/>
      <c r="I7" s="8"/>
      <c r="J7" s="10"/>
      <c r="K7" s="8"/>
      <c r="L7" s="8"/>
    </row>
    <row r="8" spans="1:12" ht="13.5" customHeight="1">
      <c r="A8" s="8"/>
      <c r="B8" s="8"/>
      <c r="C8" s="11"/>
      <c r="D8" s="11"/>
      <c r="E8" s="11"/>
      <c r="F8" s="11"/>
      <c r="G8" s="11"/>
      <c r="H8" s="11"/>
      <c r="I8" s="11"/>
      <c r="J8" s="11"/>
      <c r="K8" s="8"/>
      <c r="L8" s="8"/>
    </row>
    <row r="9" spans="1:12" ht="13.5" customHeight="1">
      <c r="A9" s="8"/>
      <c r="B9" s="8"/>
      <c r="C9" s="11"/>
      <c r="D9" s="11"/>
      <c r="E9" s="11"/>
      <c r="F9" s="11"/>
      <c r="G9" s="11"/>
      <c r="H9" s="11"/>
      <c r="I9" s="11"/>
      <c r="J9" s="11"/>
      <c r="K9" s="8"/>
      <c r="L9" s="8"/>
    </row>
    <row r="10" spans="1:12" ht="13.5" customHeight="1">
      <c r="A10" s="8"/>
      <c r="B10" s="8"/>
      <c r="C10" s="11"/>
      <c r="D10" s="11"/>
      <c r="E10" s="11"/>
      <c r="F10" s="11"/>
      <c r="G10" s="11"/>
      <c r="H10" s="11"/>
      <c r="I10" s="11"/>
      <c r="J10" s="11"/>
      <c r="K10" s="8"/>
      <c r="L10" s="8"/>
    </row>
    <row r="11" spans="1:12" ht="13.5" customHeight="1">
      <c r="A11" s="230" t="s">
        <v>324</v>
      </c>
      <c r="B11" s="230"/>
      <c r="C11" s="230"/>
      <c r="D11" s="230"/>
      <c r="E11" s="230"/>
      <c r="F11" s="230"/>
      <c r="G11" s="230"/>
      <c r="H11" s="230"/>
      <c r="I11" s="230"/>
      <c r="J11" s="230"/>
      <c r="K11" s="230"/>
      <c r="L11" s="230"/>
    </row>
    <row r="12" spans="1:12" ht="13.5" customHeight="1">
      <c r="A12" s="230"/>
      <c r="B12" s="230"/>
      <c r="C12" s="230"/>
      <c r="D12" s="230"/>
      <c r="E12" s="230"/>
      <c r="F12" s="230"/>
      <c r="G12" s="230"/>
      <c r="H12" s="230"/>
      <c r="I12" s="230"/>
      <c r="J12" s="230"/>
      <c r="K12" s="230"/>
      <c r="L12" s="230"/>
    </row>
    <row r="13" spans="1:12" ht="13.5" customHeight="1">
      <c r="A13" s="230"/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</row>
    <row r="14" spans="1:12" ht="13.5" customHeight="1">
      <c r="A14" s="230"/>
      <c r="B14" s="230"/>
      <c r="C14" s="230"/>
      <c r="D14" s="230"/>
      <c r="E14" s="230"/>
      <c r="F14" s="230"/>
      <c r="G14" s="230"/>
      <c r="H14" s="230"/>
      <c r="I14" s="230"/>
      <c r="J14" s="230"/>
      <c r="K14" s="230"/>
      <c r="L14" s="230"/>
    </row>
    <row r="15" spans="1:12" ht="13.5" customHeight="1">
      <c r="A15" s="8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8"/>
    </row>
    <row r="16" spans="1:12" ht="13.5" customHeight="1">
      <c r="A16" s="8"/>
      <c r="B16" s="12"/>
      <c r="C16" s="12"/>
      <c r="D16" s="13"/>
      <c r="E16" s="13"/>
      <c r="F16" s="13"/>
      <c r="G16" s="13"/>
      <c r="H16" s="13"/>
      <c r="I16" s="13"/>
      <c r="J16" s="12"/>
      <c r="K16" s="12"/>
      <c r="L16" s="8"/>
    </row>
    <row r="17" spans="1:12" ht="33.5">
      <c r="A17" s="231" t="s">
        <v>288</v>
      </c>
      <c r="B17" s="231"/>
      <c r="C17" s="231"/>
      <c r="D17" s="231"/>
      <c r="E17" s="231"/>
      <c r="F17" s="231"/>
      <c r="G17" s="231"/>
      <c r="H17" s="231"/>
      <c r="I17" s="231"/>
      <c r="J17" s="231"/>
      <c r="K17" s="231"/>
      <c r="L17" s="231"/>
    </row>
    <row r="18" spans="1:12" ht="28.5">
      <c r="A18" s="8"/>
      <c r="B18" s="8"/>
      <c r="C18" s="14"/>
      <c r="D18" s="15"/>
      <c r="E18" s="15"/>
      <c r="F18" s="16"/>
      <c r="G18" s="15"/>
      <c r="H18" s="15"/>
      <c r="I18" s="15"/>
      <c r="J18" s="8"/>
      <c r="K18" s="8"/>
      <c r="L18" s="8"/>
    </row>
    <row r="19" spans="1:12" ht="13.5" customHeight="1">
      <c r="A19" s="8"/>
      <c r="B19" s="8"/>
      <c r="C19" s="14"/>
      <c r="D19" s="14"/>
      <c r="E19" s="14"/>
      <c r="F19" s="14"/>
      <c r="G19" s="14"/>
      <c r="H19" s="14"/>
      <c r="I19" s="14"/>
      <c r="J19" s="8"/>
      <c r="K19" s="8"/>
      <c r="L19" s="8"/>
    </row>
    <row r="20" spans="1:12" ht="13.5" customHeight="1">
      <c r="A20" s="232" t="s">
        <v>289</v>
      </c>
      <c r="B20" s="232"/>
      <c r="C20" s="232"/>
      <c r="D20" s="232"/>
      <c r="E20" s="232"/>
      <c r="F20" s="232"/>
      <c r="G20" s="232"/>
      <c r="H20" s="232"/>
      <c r="I20" s="232"/>
      <c r="J20" s="232"/>
      <c r="K20" s="232"/>
      <c r="L20" s="232"/>
    </row>
    <row r="21" spans="1:12" ht="13.5" customHeight="1">
      <c r="A21" s="232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</row>
    <row r="22" spans="1:12" ht="13.5" customHeight="1">
      <c r="A22" s="232"/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</row>
    <row r="23" spans="1:12" ht="13.5" customHeight="1">
      <c r="A23" s="8"/>
      <c r="B23" s="8"/>
      <c r="C23" s="8"/>
      <c r="D23" s="192"/>
      <c r="E23" s="193"/>
      <c r="F23" s="193"/>
      <c r="G23" s="193"/>
      <c r="H23" s="204"/>
      <c r="I23" s="8"/>
      <c r="J23" s="8"/>
      <c r="K23" s="8"/>
      <c r="L23" s="8"/>
    </row>
    <row r="24" spans="1:12" ht="13.5" customHeight="1">
      <c r="A24" s="8"/>
      <c r="B24" s="8"/>
      <c r="C24" s="8"/>
      <c r="D24" s="192"/>
      <c r="E24" s="194"/>
      <c r="F24" s="194"/>
      <c r="G24" s="194"/>
      <c r="H24" s="194"/>
      <c r="I24" s="8"/>
      <c r="J24" s="8"/>
      <c r="K24" s="8"/>
      <c r="L24" s="8"/>
    </row>
    <row r="25" spans="1:12" ht="13.5" customHeight="1">
      <c r="A25" s="8"/>
      <c r="B25" s="8"/>
      <c r="C25" s="8"/>
      <c r="D25" s="8"/>
      <c r="E25" s="225"/>
      <c r="F25" s="225"/>
      <c r="G25" s="225"/>
      <c r="H25" s="225"/>
      <c r="I25" s="8"/>
      <c r="J25" s="8"/>
      <c r="K25" s="8"/>
      <c r="L25" s="8"/>
    </row>
    <row r="26" spans="1:12" ht="13.5" customHeight="1">
      <c r="A26" s="8"/>
      <c r="B26" s="8"/>
      <c r="C26" s="8"/>
      <c r="D26" s="8"/>
      <c r="E26" s="225"/>
      <c r="F26" s="225"/>
      <c r="G26" s="225"/>
      <c r="H26" s="225"/>
      <c r="I26" s="8"/>
      <c r="J26" s="8"/>
      <c r="K26" s="8"/>
      <c r="L26" s="8"/>
    </row>
    <row r="27" spans="1:12" ht="13.5" customHeight="1">
      <c r="A27" s="8"/>
      <c r="B27" s="8"/>
      <c r="C27" s="8"/>
      <c r="D27" s="8"/>
      <c r="E27" s="225"/>
      <c r="F27" s="225"/>
      <c r="G27" s="225"/>
      <c r="H27" s="225"/>
      <c r="I27" s="8"/>
      <c r="J27" s="8"/>
      <c r="K27" s="8"/>
      <c r="L27" s="8"/>
    </row>
    <row r="28" spans="1:12" ht="13.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 ht="13.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2" ht="13.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ht="13.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3.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3.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</sheetData>
  <mergeCells count="6">
    <mergeCell ref="E25:H27"/>
    <mergeCell ref="J4:K4"/>
    <mergeCell ref="J5:K5"/>
    <mergeCell ref="A11:L14"/>
    <mergeCell ref="A17:L17"/>
    <mergeCell ref="A20:L22"/>
  </mergeCells>
  <phoneticPr fontId="78" type="noConversion"/>
  <printOptions horizontalCentered="1"/>
  <pageMargins left="0.74803149606299213" right="0.74803149606299213" top="1.5748031496062993" bottom="0.59055118110236227" header="0.55118110236220474" footer="0.27559055118110237"/>
  <pageSetup paperSize="9" scale="95" orientation="landscape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4"/>
  <sheetViews>
    <sheetView view="pageBreakPreview" zoomScaleSheetLayoutView="100" workbookViewId="0">
      <selection activeCell="D5" sqref="D5"/>
    </sheetView>
  </sheetViews>
  <sheetFormatPr defaultRowHeight="17"/>
  <cols>
    <col min="1" max="2" width="20.58203125" style="179" customWidth="1"/>
    <col min="3" max="3" width="56.83203125" style="179" customWidth="1"/>
    <col min="4" max="5" width="20.58203125" style="179" customWidth="1"/>
    <col min="6" max="256" width="9" style="179"/>
    <col min="257" max="258" width="20.58203125" style="179" customWidth="1"/>
    <col min="259" max="259" width="56.83203125" style="179" customWidth="1"/>
    <col min="260" max="261" width="20.58203125" style="179" customWidth="1"/>
    <col min="262" max="512" width="9" style="179"/>
    <col min="513" max="514" width="20.58203125" style="179" customWidth="1"/>
    <col min="515" max="515" width="56.83203125" style="179" customWidth="1"/>
    <col min="516" max="517" width="20.58203125" style="179" customWidth="1"/>
    <col min="518" max="768" width="9" style="179"/>
    <col min="769" max="770" width="20.58203125" style="179" customWidth="1"/>
    <col min="771" max="771" width="56.83203125" style="179" customWidth="1"/>
    <col min="772" max="773" width="20.58203125" style="179" customWidth="1"/>
    <col min="774" max="1024" width="9" style="179"/>
    <col min="1025" max="1026" width="20.58203125" style="179" customWidth="1"/>
    <col min="1027" max="1027" width="56.83203125" style="179" customWidth="1"/>
    <col min="1028" max="1029" width="20.58203125" style="179" customWidth="1"/>
    <col min="1030" max="1280" width="9" style="179"/>
    <col min="1281" max="1282" width="20.58203125" style="179" customWidth="1"/>
    <col min="1283" max="1283" width="56.83203125" style="179" customWidth="1"/>
    <col min="1284" max="1285" width="20.58203125" style="179" customWidth="1"/>
    <col min="1286" max="1536" width="9" style="179"/>
    <col min="1537" max="1538" width="20.58203125" style="179" customWidth="1"/>
    <col min="1539" max="1539" width="56.83203125" style="179" customWidth="1"/>
    <col min="1540" max="1541" width="20.58203125" style="179" customWidth="1"/>
    <col min="1542" max="1792" width="9" style="179"/>
    <col min="1793" max="1794" width="20.58203125" style="179" customWidth="1"/>
    <col min="1795" max="1795" width="56.83203125" style="179" customWidth="1"/>
    <col min="1796" max="1797" width="20.58203125" style="179" customWidth="1"/>
    <col min="1798" max="2048" width="9" style="179"/>
    <col min="2049" max="2050" width="20.58203125" style="179" customWidth="1"/>
    <col min="2051" max="2051" width="56.83203125" style="179" customWidth="1"/>
    <col min="2052" max="2053" width="20.58203125" style="179" customWidth="1"/>
    <col min="2054" max="2304" width="9" style="179"/>
    <col min="2305" max="2306" width="20.58203125" style="179" customWidth="1"/>
    <col min="2307" max="2307" width="56.83203125" style="179" customWidth="1"/>
    <col min="2308" max="2309" width="20.58203125" style="179" customWidth="1"/>
    <col min="2310" max="2560" width="9" style="179"/>
    <col min="2561" max="2562" width="20.58203125" style="179" customWidth="1"/>
    <col min="2563" max="2563" width="56.83203125" style="179" customWidth="1"/>
    <col min="2564" max="2565" width="20.58203125" style="179" customWidth="1"/>
    <col min="2566" max="2816" width="9" style="179"/>
    <col min="2817" max="2818" width="20.58203125" style="179" customWidth="1"/>
    <col min="2819" max="2819" width="56.83203125" style="179" customWidth="1"/>
    <col min="2820" max="2821" width="20.58203125" style="179" customWidth="1"/>
    <col min="2822" max="3072" width="9" style="179"/>
    <col min="3073" max="3074" width="20.58203125" style="179" customWidth="1"/>
    <col min="3075" max="3075" width="56.83203125" style="179" customWidth="1"/>
    <col min="3076" max="3077" width="20.58203125" style="179" customWidth="1"/>
    <col min="3078" max="3328" width="9" style="179"/>
    <col min="3329" max="3330" width="20.58203125" style="179" customWidth="1"/>
    <col min="3331" max="3331" width="56.83203125" style="179" customWidth="1"/>
    <col min="3332" max="3333" width="20.58203125" style="179" customWidth="1"/>
    <col min="3334" max="3584" width="9" style="179"/>
    <col min="3585" max="3586" width="20.58203125" style="179" customWidth="1"/>
    <col min="3587" max="3587" width="56.83203125" style="179" customWidth="1"/>
    <col min="3588" max="3589" width="20.58203125" style="179" customWidth="1"/>
    <col min="3590" max="3840" width="9" style="179"/>
    <col min="3841" max="3842" width="20.58203125" style="179" customWidth="1"/>
    <col min="3843" max="3843" width="56.83203125" style="179" customWidth="1"/>
    <col min="3844" max="3845" width="20.58203125" style="179" customWidth="1"/>
    <col min="3846" max="4096" width="9" style="179"/>
    <col min="4097" max="4098" width="20.58203125" style="179" customWidth="1"/>
    <col min="4099" max="4099" width="56.83203125" style="179" customWidth="1"/>
    <col min="4100" max="4101" width="20.58203125" style="179" customWidth="1"/>
    <col min="4102" max="4352" width="9" style="179"/>
    <col min="4353" max="4354" width="20.58203125" style="179" customWidth="1"/>
    <col min="4355" max="4355" width="56.83203125" style="179" customWidth="1"/>
    <col min="4356" max="4357" width="20.58203125" style="179" customWidth="1"/>
    <col min="4358" max="4608" width="9" style="179"/>
    <col min="4609" max="4610" width="20.58203125" style="179" customWidth="1"/>
    <col min="4611" max="4611" width="56.83203125" style="179" customWidth="1"/>
    <col min="4612" max="4613" width="20.58203125" style="179" customWidth="1"/>
    <col min="4614" max="4864" width="9" style="179"/>
    <col min="4865" max="4866" width="20.58203125" style="179" customWidth="1"/>
    <col min="4867" max="4867" width="56.83203125" style="179" customWidth="1"/>
    <col min="4868" max="4869" width="20.58203125" style="179" customWidth="1"/>
    <col min="4870" max="5120" width="9" style="179"/>
    <col min="5121" max="5122" width="20.58203125" style="179" customWidth="1"/>
    <col min="5123" max="5123" width="56.83203125" style="179" customWidth="1"/>
    <col min="5124" max="5125" width="20.58203125" style="179" customWidth="1"/>
    <col min="5126" max="5376" width="9" style="179"/>
    <col min="5377" max="5378" width="20.58203125" style="179" customWidth="1"/>
    <col min="5379" max="5379" width="56.83203125" style="179" customWidth="1"/>
    <col min="5380" max="5381" width="20.58203125" style="179" customWidth="1"/>
    <col min="5382" max="5632" width="9" style="179"/>
    <col min="5633" max="5634" width="20.58203125" style="179" customWidth="1"/>
    <col min="5635" max="5635" width="56.83203125" style="179" customWidth="1"/>
    <col min="5636" max="5637" width="20.58203125" style="179" customWidth="1"/>
    <col min="5638" max="5888" width="9" style="179"/>
    <col min="5889" max="5890" width="20.58203125" style="179" customWidth="1"/>
    <col min="5891" max="5891" width="56.83203125" style="179" customWidth="1"/>
    <col min="5892" max="5893" width="20.58203125" style="179" customWidth="1"/>
    <col min="5894" max="6144" width="9" style="179"/>
    <col min="6145" max="6146" width="20.58203125" style="179" customWidth="1"/>
    <col min="6147" max="6147" width="56.83203125" style="179" customWidth="1"/>
    <col min="6148" max="6149" width="20.58203125" style="179" customWidth="1"/>
    <col min="6150" max="6400" width="9" style="179"/>
    <col min="6401" max="6402" width="20.58203125" style="179" customWidth="1"/>
    <col min="6403" max="6403" width="56.83203125" style="179" customWidth="1"/>
    <col min="6404" max="6405" width="20.58203125" style="179" customWidth="1"/>
    <col min="6406" max="6656" width="9" style="179"/>
    <col min="6657" max="6658" width="20.58203125" style="179" customWidth="1"/>
    <col min="6659" max="6659" width="56.83203125" style="179" customWidth="1"/>
    <col min="6660" max="6661" width="20.58203125" style="179" customWidth="1"/>
    <col min="6662" max="6912" width="9" style="179"/>
    <col min="6913" max="6914" width="20.58203125" style="179" customWidth="1"/>
    <col min="6915" max="6915" width="56.83203125" style="179" customWidth="1"/>
    <col min="6916" max="6917" width="20.58203125" style="179" customWidth="1"/>
    <col min="6918" max="7168" width="9" style="179"/>
    <col min="7169" max="7170" width="20.58203125" style="179" customWidth="1"/>
    <col min="7171" max="7171" width="56.83203125" style="179" customWidth="1"/>
    <col min="7172" max="7173" width="20.58203125" style="179" customWidth="1"/>
    <col min="7174" max="7424" width="9" style="179"/>
    <col min="7425" max="7426" width="20.58203125" style="179" customWidth="1"/>
    <col min="7427" max="7427" width="56.83203125" style="179" customWidth="1"/>
    <col min="7428" max="7429" width="20.58203125" style="179" customWidth="1"/>
    <col min="7430" max="7680" width="9" style="179"/>
    <col min="7681" max="7682" width="20.58203125" style="179" customWidth="1"/>
    <col min="7683" max="7683" width="56.83203125" style="179" customWidth="1"/>
    <col min="7684" max="7685" width="20.58203125" style="179" customWidth="1"/>
    <col min="7686" max="7936" width="9" style="179"/>
    <col min="7937" max="7938" width="20.58203125" style="179" customWidth="1"/>
    <col min="7939" max="7939" width="56.83203125" style="179" customWidth="1"/>
    <col min="7940" max="7941" width="20.58203125" style="179" customWidth="1"/>
    <col min="7942" max="8192" width="9" style="179"/>
    <col min="8193" max="8194" width="20.58203125" style="179" customWidth="1"/>
    <col min="8195" max="8195" width="56.83203125" style="179" customWidth="1"/>
    <col min="8196" max="8197" width="20.58203125" style="179" customWidth="1"/>
    <col min="8198" max="8448" width="9" style="179"/>
    <col min="8449" max="8450" width="20.58203125" style="179" customWidth="1"/>
    <col min="8451" max="8451" width="56.83203125" style="179" customWidth="1"/>
    <col min="8452" max="8453" width="20.58203125" style="179" customWidth="1"/>
    <col min="8454" max="8704" width="9" style="179"/>
    <col min="8705" max="8706" width="20.58203125" style="179" customWidth="1"/>
    <col min="8707" max="8707" width="56.83203125" style="179" customWidth="1"/>
    <col min="8708" max="8709" width="20.58203125" style="179" customWidth="1"/>
    <col min="8710" max="8960" width="9" style="179"/>
    <col min="8961" max="8962" width="20.58203125" style="179" customWidth="1"/>
    <col min="8963" max="8963" width="56.83203125" style="179" customWidth="1"/>
    <col min="8964" max="8965" width="20.58203125" style="179" customWidth="1"/>
    <col min="8966" max="9216" width="9" style="179"/>
    <col min="9217" max="9218" width="20.58203125" style="179" customWidth="1"/>
    <col min="9219" max="9219" width="56.83203125" style="179" customWidth="1"/>
    <col min="9220" max="9221" width="20.58203125" style="179" customWidth="1"/>
    <col min="9222" max="9472" width="9" style="179"/>
    <col min="9473" max="9474" width="20.58203125" style="179" customWidth="1"/>
    <col min="9475" max="9475" width="56.83203125" style="179" customWidth="1"/>
    <col min="9476" max="9477" width="20.58203125" style="179" customWidth="1"/>
    <col min="9478" max="9728" width="9" style="179"/>
    <col min="9729" max="9730" width="20.58203125" style="179" customWidth="1"/>
    <col min="9731" max="9731" width="56.83203125" style="179" customWidth="1"/>
    <col min="9732" max="9733" width="20.58203125" style="179" customWidth="1"/>
    <col min="9734" max="9984" width="9" style="179"/>
    <col min="9985" max="9986" width="20.58203125" style="179" customWidth="1"/>
    <col min="9987" max="9987" width="56.83203125" style="179" customWidth="1"/>
    <col min="9988" max="9989" width="20.58203125" style="179" customWidth="1"/>
    <col min="9990" max="10240" width="9" style="179"/>
    <col min="10241" max="10242" width="20.58203125" style="179" customWidth="1"/>
    <col min="10243" max="10243" width="56.83203125" style="179" customWidth="1"/>
    <col min="10244" max="10245" width="20.58203125" style="179" customWidth="1"/>
    <col min="10246" max="10496" width="9" style="179"/>
    <col min="10497" max="10498" width="20.58203125" style="179" customWidth="1"/>
    <col min="10499" max="10499" width="56.83203125" style="179" customWidth="1"/>
    <col min="10500" max="10501" width="20.58203125" style="179" customWidth="1"/>
    <col min="10502" max="10752" width="9" style="179"/>
    <col min="10753" max="10754" width="20.58203125" style="179" customWidth="1"/>
    <col min="10755" max="10755" width="56.83203125" style="179" customWidth="1"/>
    <col min="10756" max="10757" width="20.58203125" style="179" customWidth="1"/>
    <col min="10758" max="11008" width="9" style="179"/>
    <col min="11009" max="11010" width="20.58203125" style="179" customWidth="1"/>
    <col min="11011" max="11011" width="56.83203125" style="179" customWidth="1"/>
    <col min="11012" max="11013" width="20.58203125" style="179" customWidth="1"/>
    <col min="11014" max="11264" width="9" style="179"/>
    <col min="11265" max="11266" width="20.58203125" style="179" customWidth="1"/>
    <col min="11267" max="11267" width="56.83203125" style="179" customWidth="1"/>
    <col min="11268" max="11269" width="20.58203125" style="179" customWidth="1"/>
    <col min="11270" max="11520" width="9" style="179"/>
    <col min="11521" max="11522" width="20.58203125" style="179" customWidth="1"/>
    <col min="11523" max="11523" width="56.83203125" style="179" customWidth="1"/>
    <col min="11524" max="11525" width="20.58203125" style="179" customWidth="1"/>
    <col min="11526" max="11776" width="9" style="179"/>
    <col min="11777" max="11778" width="20.58203125" style="179" customWidth="1"/>
    <col min="11779" max="11779" width="56.83203125" style="179" customWidth="1"/>
    <col min="11780" max="11781" width="20.58203125" style="179" customWidth="1"/>
    <col min="11782" max="12032" width="9" style="179"/>
    <col min="12033" max="12034" width="20.58203125" style="179" customWidth="1"/>
    <col min="12035" max="12035" width="56.83203125" style="179" customWidth="1"/>
    <col min="12036" max="12037" width="20.58203125" style="179" customWidth="1"/>
    <col min="12038" max="12288" width="9" style="179"/>
    <col min="12289" max="12290" width="20.58203125" style="179" customWidth="1"/>
    <col min="12291" max="12291" width="56.83203125" style="179" customWidth="1"/>
    <col min="12292" max="12293" width="20.58203125" style="179" customWidth="1"/>
    <col min="12294" max="12544" width="9" style="179"/>
    <col min="12545" max="12546" width="20.58203125" style="179" customWidth="1"/>
    <col min="12547" max="12547" width="56.83203125" style="179" customWidth="1"/>
    <col min="12548" max="12549" width="20.58203125" style="179" customWidth="1"/>
    <col min="12550" max="12800" width="9" style="179"/>
    <col min="12801" max="12802" width="20.58203125" style="179" customWidth="1"/>
    <col min="12803" max="12803" width="56.83203125" style="179" customWidth="1"/>
    <col min="12804" max="12805" width="20.58203125" style="179" customWidth="1"/>
    <col min="12806" max="13056" width="9" style="179"/>
    <col min="13057" max="13058" width="20.58203125" style="179" customWidth="1"/>
    <col min="13059" max="13059" width="56.83203125" style="179" customWidth="1"/>
    <col min="13060" max="13061" width="20.58203125" style="179" customWidth="1"/>
    <col min="13062" max="13312" width="9" style="179"/>
    <col min="13313" max="13314" width="20.58203125" style="179" customWidth="1"/>
    <col min="13315" max="13315" width="56.83203125" style="179" customWidth="1"/>
    <col min="13316" max="13317" width="20.58203125" style="179" customWidth="1"/>
    <col min="13318" max="13568" width="9" style="179"/>
    <col min="13569" max="13570" width="20.58203125" style="179" customWidth="1"/>
    <col min="13571" max="13571" width="56.83203125" style="179" customWidth="1"/>
    <col min="13572" max="13573" width="20.58203125" style="179" customWidth="1"/>
    <col min="13574" max="13824" width="9" style="179"/>
    <col min="13825" max="13826" width="20.58203125" style="179" customWidth="1"/>
    <col min="13827" max="13827" width="56.83203125" style="179" customWidth="1"/>
    <col min="13828" max="13829" width="20.58203125" style="179" customWidth="1"/>
    <col min="13830" max="14080" width="9" style="179"/>
    <col min="14081" max="14082" width="20.58203125" style="179" customWidth="1"/>
    <col min="14083" max="14083" width="56.83203125" style="179" customWidth="1"/>
    <col min="14084" max="14085" width="20.58203125" style="179" customWidth="1"/>
    <col min="14086" max="14336" width="9" style="179"/>
    <col min="14337" max="14338" width="20.58203125" style="179" customWidth="1"/>
    <col min="14339" max="14339" width="56.83203125" style="179" customWidth="1"/>
    <col min="14340" max="14341" width="20.58203125" style="179" customWidth="1"/>
    <col min="14342" max="14592" width="9" style="179"/>
    <col min="14593" max="14594" width="20.58203125" style="179" customWidth="1"/>
    <col min="14595" max="14595" width="56.83203125" style="179" customWidth="1"/>
    <col min="14596" max="14597" width="20.58203125" style="179" customWidth="1"/>
    <col min="14598" max="14848" width="9" style="179"/>
    <col min="14849" max="14850" width="20.58203125" style="179" customWidth="1"/>
    <col min="14851" max="14851" width="56.83203125" style="179" customWidth="1"/>
    <col min="14852" max="14853" width="20.58203125" style="179" customWidth="1"/>
    <col min="14854" max="15104" width="9" style="179"/>
    <col min="15105" max="15106" width="20.58203125" style="179" customWidth="1"/>
    <col min="15107" max="15107" width="56.83203125" style="179" customWidth="1"/>
    <col min="15108" max="15109" width="20.58203125" style="179" customWidth="1"/>
    <col min="15110" max="15360" width="9" style="179"/>
    <col min="15361" max="15362" width="20.58203125" style="179" customWidth="1"/>
    <col min="15363" max="15363" width="56.83203125" style="179" customWidth="1"/>
    <col min="15364" max="15365" width="20.58203125" style="179" customWidth="1"/>
    <col min="15366" max="15616" width="9" style="179"/>
    <col min="15617" max="15618" width="20.58203125" style="179" customWidth="1"/>
    <col min="15619" max="15619" width="56.83203125" style="179" customWidth="1"/>
    <col min="15620" max="15621" width="20.58203125" style="179" customWidth="1"/>
    <col min="15622" max="15872" width="9" style="179"/>
    <col min="15873" max="15874" width="20.58203125" style="179" customWidth="1"/>
    <col min="15875" max="15875" width="56.83203125" style="179" customWidth="1"/>
    <col min="15876" max="15877" width="20.58203125" style="179" customWidth="1"/>
    <col min="15878" max="16128" width="9" style="179"/>
    <col min="16129" max="16130" width="20.58203125" style="179" customWidth="1"/>
    <col min="16131" max="16131" width="56.83203125" style="179" customWidth="1"/>
    <col min="16132" max="16133" width="20.58203125" style="179" customWidth="1"/>
    <col min="16134" max="16384" width="9" style="179"/>
  </cols>
  <sheetData>
    <row r="1" spans="1:5" ht="25.5">
      <c r="C1" s="180" t="s">
        <v>195</v>
      </c>
    </row>
    <row r="3" spans="1:5">
      <c r="A3" s="181" t="s">
        <v>283</v>
      </c>
      <c r="B3" s="181" t="s">
        <v>196</v>
      </c>
      <c r="C3" s="181" t="s">
        <v>197</v>
      </c>
      <c r="D3" s="181" t="s">
        <v>198</v>
      </c>
      <c r="E3" s="181" t="s">
        <v>199</v>
      </c>
    </row>
    <row r="4" spans="1:5">
      <c r="A4" s="182" t="s">
        <v>290</v>
      </c>
      <c r="B4" s="183">
        <v>46022</v>
      </c>
      <c r="C4" s="182" t="s">
        <v>200</v>
      </c>
      <c r="D4" s="182" t="s">
        <v>291</v>
      </c>
      <c r="E4" s="182"/>
    </row>
    <row r="5" spans="1:5">
      <c r="A5" s="182"/>
      <c r="B5" s="183"/>
      <c r="C5" s="182"/>
      <c r="D5" s="182"/>
      <c r="E5" s="182"/>
    </row>
    <row r="6" spans="1:5">
      <c r="A6" s="182"/>
      <c r="B6" s="182"/>
      <c r="C6" s="182"/>
      <c r="D6" s="182"/>
      <c r="E6" s="182"/>
    </row>
    <row r="7" spans="1:5">
      <c r="A7" s="182"/>
      <c r="B7" s="182"/>
      <c r="C7" s="182"/>
      <c r="D7" s="182"/>
      <c r="E7" s="182"/>
    </row>
    <row r="8" spans="1:5">
      <c r="A8" s="182"/>
      <c r="B8" s="182"/>
      <c r="C8" s="182"/>
      <c r="D8" s="182"/>
      <c r="E8" s="182"/>
    </row>
    <row r="9" spans="1:5">
      <c r="A9" s="182"/>
      <c r="B9" s="182"/>
      <c r="C9" s="182"/>
      <c r="D9" s="182"/>
      <c r="E9" s="182"/>
    </row>
    <row r="10" spans="1:5">
      <c r="A10" s="182"/>
      <c r="B10" s="182"/>
      <c r="C10" s="182"/>
      <c r="D10" s="182"/>
      <c r="E10" s="182"/>
    </row>
    <row r="11" spans="1:5">
      <c r="A11" s="182"/>
      <c r="B11" s="182"/>
      <c r="C11" s="182"/>
      <c r="D11" s="182"/>
      <c r="E11" s="182"/>
    </row>
    <row r="12" spans="1:5">
      <c r="A12" s="182"/>
      <c r="B12" s="182"/>
      <c r="C12" s="182"/>
      <c r="D12" s="182"/>
      <c r="E12" s="182"/>
    </row>
    <row r="13" spans="1:5">
      <c r="A13" s="182"/>
      <c r="B13" s="182"/>
      <c r="C13" s="182"/>
      <c r="D13" s="182"/>
      <c r="E13" s="182"/>
    </row>
    <row r="14" spans="1:5">
      <c r="A14" s="182"/>
      <c r="B14" s="182"/>
      <c r="C14" s="182"/>
      <c r="D14" s="182"/>
      <c r="E14" s="182"/>
    </row>
    <row r="15" spans="1:5">
      <c r="A15" s="182"/>
      <c r="B15" s="182"/>
      <c r="C15" s="182"/>
      <c r="D15" s="182"/>
      <c r="E15" s="182"/>
    </row>
    <row r="16" spans="1:5">
      <c r="A16" s="182"/>
      <c r="B16" s="182"/>
      <c r="C16" s="182"/>
      <c r="D16" s="182"/>
      <c r="E16" s="182"/>
    </row>
    <row r="17" spans="1:5">
      <c r="A17" s="182"/>
      <c r="B17" s="182"/>
      <c r="C17" s="182"/>
      <c r="D17" s="182"/>
      <c r="E17" s="182"/>
    </row>
    <row r="18" spans="1:5">
      <c r="A18" s="182"/>
      <c r="B18" s="182"/>
      <c r="C18" s="182"/>
      <c r="D18" s="182"/>
      <c r="E18" s="182"/>
    </row>
    <row r="19" spans="1:5">
      <c r="A19" s="182"/>
      <c r="B19" s="182"/>
      <c r="C19" s="182"/>
      <c r="D19" s="182"/>
      <c r="E19" s="182"/>
    </row>
    <row r="20" spans="1:5">
      <c r="A20" s="182"/>
      <c r="B20" s="182"/>
      <c r="C20" s="182"/>
      <c r="D20" s="182"/>
      <c r="E20" s="182"/>
    </row>
    <row r="21" spans="1:5">
      <c r="A21" s="182"/>
      <c r="B21" s="182"/>
      <c r="C21" s="182"/>
      <c r="D21" s="182"/>
      <c r="E21" s="182"/>
    </row>
    <row r="22" spans="1:5">
      <c r="A22" s="182"/>
      <c r="B22" s="182"/>
      <c r="C22" s="182"/>
      <c r="D22" s="182"/>
      <c r="E22" s="182"/>
    </row>
    <row r="23" spans="1:5">
      <c r="A23" s="182"/>
      <c r="B23" s="182"/>
      <c r="C23" s="182"/>
      <c r="D23" s="182"/>
      <c r="E23" s="182"/>
    </row>
    <row r="24" spans="1:5">
      <c r="A24" s="182"/>
      <c r="B24" s="182"/>
      <c r="C24" s="182"/>
      <c r="D24" s="182"/>
      <c r="E24" s="182"/>
    </row>
    <row r="25" spans="1:5">
      <c r="A25" s="182"/>
      <c r="B25" s="182"/>
      <c r="C25" s="182"/>
      <c r="D25" s="182"/>
      <c r="E25" s="182"/>
    </row>
    <row r="26" spans="1:5">
      <c r="A26" s="182"/>
      <c r="B26" s="182"/>
      <c r="C26" s="182"/>
      <c r="D26" s="182"/>
      <c r="E26" s="182"/>
    </row>
    <row r="27" spans="1:5">
      <c r="A27" s="182"/>
      <c r="B27" s="182"/>
      <c r="C27" s="182"/>
      <c r="D27" s="182"/>
      <c r="E27" s="182"/>
    </row>
    <row r="28" spans="1:5">
      <c r="A28" s="182"/>
      <c r="B28" s="182"/>
      <c r="C28" s="182"/>
      <c r="D28" s="182"/>
      <c r="E28" s="182"/>
    </row>
    <row r="29" spans="1:5">
      <c r="A29" s="182"/>
      <c r="B29" s="182"/>
      <c r="C29" s="182"/>
      <c r="D29" s="182"/>
      <c r="E29" s="182"/>
    </row>
    <row r="30" spans="1:5">
      <c r="A30" s="182"/>
      <c r="B30" s="182"/>
      <c r="C30" s="182"/>
      <c r="D30" s="182"/>
      <c r="E30" s="182"/>
    </row>
    <row r="31" spans="1:5">
      <c r="A31" s="182"/>
      <c r="B31" s="182"/>
      <c r="C31" s="182"/>
      <c r="D31" s="182"/>
      <c r="E31" s="182"/>
    </row>
    <row r="34" spans="1:1">
      <c r="A34" s="184"/>
    </row>
  </sheetData>
  <phoneticPr fontId="78" type="noConversion"/>
  <pageMargins left="0.46" right="0.4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5"/>
  <sheetViews>
    <sheetView view="pageBreakPreview" zoomScaleSheetLayoutView="100" workbookViewId="0">
      <selection activeCell="C6" sqref="C6"/>
    </sheetView>
  </sheetViews>
  <sheetFormatPr defaultColWidth="9" defaultRowHeight="16"/>
  <cols>
    <col min="1" max="1" width="1" style="17" bestFit="1" customWidth="1"/>
    <col min="2" max="2" width="9.83203125" style="6" bestFit="1" customWidth="1"/>
    <col min="3" max="3" width="27.08203125" style="6" bestFit="1" customWidth="1"/>
    <col min="4" max="4" width="16" style="6" bestFit="1" customWidth="1"/>
    <col min="5" max="5" width="22.83203125" style="6" customWidth="1"/>
    <col min="6" max="6" width="23.33203125" style="6" bestFit="1" customWidth="1"/>
    <col min="7" max="7" width="23.33203125" style="7" customWidth="1"/>
    <col min="8" max="8" width="20.5" style="7" customWidth="1"/>
    <col min="9" max="9" width="1" style="17" bestFit="1" customWidth="1"/>
    <col min="10" max="16384" width="9" style="2"/>
  </cols>
  <sheetData>
    <row r="1" spans="1:9" ht="18" customHeight="1">
      <c r="A1" s="85"/>
      <c r="B1" s="1" t="s">
        <v>327</v>
      </c>
      <c r="D1" s="1"/>
      <c r="E1" s="1"/>
      <c r="F1" s="1"/>
      <c r="G1" s="1"/>
      <c r="H1" s="1"/>
      <c r="I1" s="85"/>
    </row>
    <row r="2" spans="1:9" ht="13.5" customHeight="1">
      <c r="A2" s="85"/>
      <c r="B2" s="3"/>
      <c r="C2" s="3"/>
      <c r="D2" s="3"/>
      <c r="G2" s="4"/>
      <c r="H2" s="4"/>
      <c r="I2" s="85"/>
    </row>
    <row r="3" spans="1:9" s="5" customFormat="1" ht="28.5" customHeight="1">
      <c r="A3" s="86"/>
      <c r="B3" s="89" t="s">
        <v>28</v>
      </c>
      <c r="C3" s="89" t="s">
        <v>29</v>
      </c>
      <c r="D3" s="89" t="s">
        <v>30</v>
      </c>
      <c r="E3" s="89" t="s">
        <v>41</v>
      </c>
      <c r="F3" s="89" t="s">
        <v>42</v>
      </c>
      <c r="G3" s="89" t="s">
        <v>31</v>
      </c>
      <c r="H3" s="89" t="s">
        <v>25</v>
      </c>
      <c r="I3" s="86"/>
    </row>
    <row r="4" spans="1:9">
      <c r="A4" s="85"/>
      <c r="B4" s="81">
        <v>1</v>
      </c>
      <c r="C4" s="198" t="s">
        <v>275</v>
      </c>
      <c r="D4" s="48" t="s">
        <v>292</v>
      </c>
      <c r="E4" s="199" t="s">
        <v>252</v>
      </c>
      <c r="F4" s="200" t="s">
        <v>295</v>
      </c>
      <c r="G4" s="200" t="s">
        <v>253</v>
      </c>
      <c r="H4" s="80" t="s">
        <v>247</v>
      </c>
      <c r="I4" s="85"/>
    </row>
    <row r="5" spans="1:9">
      <c r="A5" s="85"/>
      <c r="B5" s="81">
        <f t="shared" ref="B5" si="0">INT((ROW()-4)/1)+1</f>
        <v>2</v>
      </c>
      <c r="C5" s="198" t="s">
        <v>276</v>
      </c>
      <c r="D5" s="48" t="s">
        <v>293</v>
      </c>
      <c r="E5" s="199" t="s">
        <v>252</v>
      </c>
      <c r="F5" s="200" t="s">
        <v>295</v>
      </c>
      <c r="G5" s="200" t="s">
        <v>254</v>
      </c>
      <c r="H5" s="48" t="s">
        <v>247</v>
      </c>
      <c r="I5" s="85"/>
    </row>
  </sheetData>
  <phoneticPr fontId="7" type="noConversion"/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6"/>
  <sheetViews>
    <sheetView view="pageBreakPreview" topLeftCell="B1" zoomScale="99" zoomScaleNormal="85" zoomScaleSheetLayoutView="99" zoomScalePageLayoutView="70" workbookViewId="0">
      <pane xSplit="5" ySplit="10" topLeftCell="G11" activePane="bottomRight" state="frozen"/>
      <selection activeCell="B1" sqref="B1"/>
      <selection pane="topRight" activeCell="F1" sqref="F1"/>
      <selection pane="bottomLeft" activeCell="B11" sqref="B11"/>
      <selection pane="bottomRight" activeCell="C4" sqref="C4"/>
    </sheetView>
  </sheetViews>
  <sheetFormatPr defaultColWidth="9" defaultRowHeight="18" customHeight="1"/>
  <cols>
    <col min="1" max="1" width="3.25" style="116" hidden="1" customWidth="1"/>
    <col min="2" max="2" width="13" style="17" customWidth="1"/>
    <col min="3" max="3" width="8.25" style="17" customWidth="1"/>
    <col min="4" max="4" width="47.25" style="17" customWidth="1"/>
    <col min="5" max="5" width="7.25" style="17" customWidth="1"/>
    <col min="6" max="6" width="12.58203125" style="17" bestFit="1" customWidth="1"/>
    <col min="7" max="8" width="14.08203125" style="17" customWidth="1"/>
    <col min="9" max="10" width="9" style="17"/>
    <col min="11" max="13" width="0" style="17" hidden="1" customWidth="1"/>
    <col min="14" max="16384" width="9" style="17"/>
  </cols>
  <sheetData>
    <row r="1" spans="1:13" ht="18" customHeight="1">
      <c r="B1" s="88" t="s">
        <v>328</v>
      </c>
      <c r="C1" s="88"/>
      <c r="D1" s="28"/>
      <c r="E1" s="28"/>
      <c r="F1" s="28"/>
      <c r="G1" s="28"/>
      <c r="H1" s="28"/>
    </row>
    <row r="3" spans="1:13" ht="18" customHeight="1">
      <c r="B3" s="29"/>
      <c r="C3" s="29"/>
      <c r="D3" s="30"/>
      <c r="E3" s="21" t="s">
        <v>1</v>
      </c>
      <c r="F3" s="21"/>
      <c r="G3" s="22">
        <f>INT((COLUMN()-7))+1</f>
        <v>1</v>
      </c>
      <c r="H3" s="22">
        <f t="shared" ref="H3" si="0">INT((COLUMN()-7))+1</f>
        <v>2</v>
      </c>
    </row>
    <row r="4" spans="1:13" ht="18" customHeight="1">
      <c r="B4" s="18"/>
      <c r="C4" s="19"/>
      <c r="D4" s="19"/>
      <c r="E4" s="20" t="s">
        <v>22</v>
      </c>
      <c r="F4" s="20"/>
      <c r="G4" s="206" t="s">
        <v>294</v>
      </c>
      <c r="H4" s="206" t="s">
        <v>294</v>
      </c>
    </row>
    <row r="5" spans="1:13" ht="18" customHeight="1">
      <c r="B5" s="18"/>
      <c r="C5" s="19"/>
      <c r="D5" s="19"/>
      <c r="E5" s="20" t="s">
        <v>21</v>
      </c>
      <c r="F5" s="20"/>
      <c r="G5" s="206"/>
      <c r="H5" s="206"/>
    </row>
    <row r="6" spans="1:13" ht="18" customHeight="1">
      <c r="B6" s="196"/>
      <c r="C6" s="205"/>
      <c r="D6" s="197"/>
      <c r="E6" s="20" t="s">
        <v>2</v>
      </c>
      <c r="F6" s="20"/>
      <c r="G6" s="22" t="str">
        <f ca="1">INDIRECT(ADDRESS((G$3-1)+4,3,4,TRUE,"1. 점검대상"))</f>
        <v>SDN_FW_#1</v>
      </c>
      <c r="H6" s="22" t="str">
        <f ca="1">INDIRECT(ADDRESS((H$3-1)+4,3,4,TRUE,"1. 점검대상"))</f>
        <v>SDN_FW_#2</v>
      </c>
    </row>
    <row r="7" spans="1:13" ht="18" customHeight="1">
      <c r="B7" s="31"/>
      <c r="C7" s="31"/>
      <c r="D7" s="19"/>
      <c r="E7" s="20" t="s">
        <v>3</v>
      </c>
      <c r="F7" s="20"/>
      <c r="G7" s="22" t="str">
        <f ca="1">INDIRECT(ADDRESS((G$3-1)+4,4,4,TRUE,"1. 점검대상"))</f>
        <v>10.1.44.33</v>
      </c>
      <c r="H7" s="22" t="str">
        <f ca="1">INDIRECT(ADDRESS((H$3-1)+4,4,4,TRUE,"1. 점검대상"))</f>
        <v>10.1.44.34</v>
      </c>
    </row>
    <row r="8" spans="1:13" s="73" customFormat="1" ht="18" customHeight="1">
      <c r="A8" s="117"/>
      <c r="B8" s="74"/>
      <c r="C8" s="74"/>
      <c r="D8" s="75"/>
      <c r="E8" s="76" t="s">
        <v>9</v>
      </c>
      <c r="F8" s="76"/>
      <c r="G8" s="22" t="str">
        <f ca="1">INDIRECT(ADDRESS((G$3-1)+4,5,4,TRUE,"1. 점검대상"))</f>
        <v>FW 3700U</v>
      </c>
      <c r="H8" s="22" t="str">
        <f ca="1">INDIRECT(ADDRESS((H$3-1)+4,5,4,TRUE,"1. 점검대상"))</f>
        <v>FW 3700U</v>
      </c>
    </row>
    <row r="9" spans="1:13" ht="18" customHeight="1">
      <c r="B9" s="32"/>
      <c r="C9" s="32"/>
      <c r="D9" s="33"/>
      <c r="E9" s="34" t="s">
        <v>8</v>
      </c>
      <c r="F9" s="34"/>
      <c r="G9" s="22" t="str">
        <f ca="1">INDIRECT(ADDRESS((G$3-1)+4,6,4,TRUE,"1. 점검대상"))</f>
        <v>KXNexG</v>
      </c>
      <c r="H9" s="22" t="str">
        <f ca="1">INDIRECT(ADDRESS((H$3-1)+4,6,4,TRUE,"1. 점검대상"))</f>
        <v>KXNexG</v>
      </c>
    </row>
    <row r="10" spans="1:13" ht="18" customHeight="1">
      <c r="B10" s="146" t="s">
        <v>64</v>
      </c>
      <c r="C10" s="146" t="s">
        <v>250</v>
      </c>
      <c r="D10" s="146" t="s">
        <v>58</v>
      </c>
      <c r="E10" s="146" t="s">
        <v>0</v>
      </c>
      <c r="F10" s="146" t="s">
        <v>12</v>
      </c>
      <c r="G10" s="146" t="s">
        <v>285</v>
      </c>
      <c r="H10" s="146" t="s">
        <v>285</v>
      </c>
    </row>
    <row r="11" spans="1:13" ht="18" customHeight="1">
      <c r="A11" s="116">
        <f>INT((ROW()-11))+1</f>
        <v>1</v>
      </c>
      <c r="B11" s="233" t="s">
        <v>228</v>
      </c>
      <c r="C11" s="208" t="s">
        <v>66</v>
      </c>
      <c r="D11" s="208" t="s">
        <v>296</v>
      </c>
      <c r="E11" s="208" t="s">
        <v>6</v>
      </c>
      <c r="F11" s="137">
        <v>10</v>
      </c>
      <c r="G11" s="223" t="str">
        <f ca="1">INDIRECT(ADDRESS((G$3-1)*23+$A11+3,9,4,TRUE,"3. 보안장비_점검결과 상세"))</f>
        <v>적정</v>
      </c>
      <c r="H11" s="223" t="str">
        <f ca="1">INDIRECT(ADDRESS((H$3-1)*23+$A11+3,9,4,TRUE,"3. 보안장비_점검결과 상세"))</f>
        <v>미흡</v>
      </c>
    </row>
    <row r="12" spans="1:13" ht="18" customHeight="1">
      <c r="A12" s="116">
        <f t="shared" ref="A12:A33" si="1">INT((ROW()-11))+1</f>
        <v>2</v>
      </c>
      <c r="B12" s="234"/>
      <c r="C12" s="208" t="s">
        <v>67</v>
      </c>
      <c r="D12" s="208" t="s">
        <v>297</v>
      </c>
      <c r="E12" s="208" t="s">
        <v>6</v>
      </c>
      <c r="F12" s="137">
        <v>10</v>
      </c>
      <c r="G12" s="223" t="str">
        <f t="shared" ref="G12:H33" ca="1" si="2">INDIRECT(ADDRESS((G$3-1)*23+$A12+3,9,4,TRUE,"3. 보안장비_점검결과 상세"))</f>
        <v>미흡</v>
      </c>
      <c r="H12" s="223" t="str">
        <f t="shared" ca="1" si="2"/>
        <v>미흡</v>
      </c>
      <c r="K12" s="207" t="s">
        <v>280</v>
      </c>
      <c r="L12" s="207">
        <f ca="1">COUNTIF($G$11:$G$33,K12)</f>
        <v>0</v>
      </c>
      <c r="M12" s="207">
        <f ca="1">COUNTIF($H$11:$H$33,K12)</f>
        <v>0</v>
      </c>
    </row>
    <row r="13" spans="1:13" ht="18" customHeight="1">
      <c r="A13" s="116">
        <f t="shared" si="1"/>
        <v>3</v>
      </c>
      <c r="B13" s="234"/>
      <c r="C13" s="208" t="s">
        <v>68</v>
      </c>
      <c r="D13" s="208" t="s">
        <v>298</v>
      </c>
      <c r="E13" s="208" t="s">
        <v>6</v>
      </c>
      <c r="F13" s="137">
        <v>10</v>
      </c>
      <c r="G13" s="223" t="str">
        <f t="shared" ca="1" si="2"/>
        <v>미흡</v>
      </c>
      <c r="H13" s="223" t="str">
        <f t="shared" ca="1" si="2"/>
        <v>미흡</v>
      </c>
      <c r="K13" s="207" t="s">
        <v>281</v>
      </c>
      <c r="L13" s="207">
        <f ca="1">COUNTIF($G$11:$G$33,K13)</f>
        <v>0</v>
      </c>
      <c r="M13" s="207">
        <f ca="1">COUNTIF($H$11:$H$33,K13)</f>
        <v>0</v>
      </c>
    </row>
    <row r="14" spans="1:13" ht="18" customHeight="1">
      <c r="A14" s="116">
        <f t="shared" si="1"/>
        <v>4</v>
      </c>
      <c r="B14" s="234"/>
      <c r="C14" s="208" t="s">
        <v>69</v>
      </c>
      <c r="D14" s="208" t="s">
        <v>299</v>
      </c>
      <c r="E14" s="208" t="s">
        <v>6</v>
      </c>
      <c r="F14" s="137">
        <v>10</v>
      </c>
      <c r="G14" s="223" t="str">
        <f t="shared" ca="1" si="2"/>
        <v>미흡</v>
      </c>
      <c r="H14" s="223" t="str">
        <f t="shared" ca="1" si="2"/>
        <v>미흡</v>
      </c>
      <c r="K14" s="207" t="s">
        <v>282</v>
      </c>
      <c r="L14" s="207">
        <f ca="1">COUNTIF($G$11:$G$33,K14)</f>
        <v>0</v>
      </c>
      <c r="M14" s="207">
        <f ca="1">COUNTIF($H$11:$H$33,K14)</f>
        <v>0</v>
      </c>
    </row>
    <row r="15" spans="1:13" ht="18" customHeight="1">
      <c r="A15" s="116">
        <f t="shared" si="1"/>
        <v>5</v>
      </c>
      <c r="B15" s="235"/>
      <c r="C15" s="208" t="s">
        <v>300</v>
      </c>
      <c r="D15" s="208" t="s">
        <v>301</v>
      </c>
      <c r="E15" s="208" t="s">
        <v>6</v>
      </c>
      <c r="F15" s="137">
        <v>8</v>
      </c>
      <c r="G15" s="223" t="str">
        <f t="shared" ca="1" si="2"/>
        <v>미흡</v>
      </c>
      <c r="H15" s="223" t="str">
        <f t="shared" ca="1" si="2"/>
        <v>미흡</v>
      </c>
      <c r="K15" s="207"/>
      <c r="L15" s="207">
        <f ca="1">SUM(L12:L14)</f>
        <v>0</v>
      </c>
      <c r="M15" s="207">
        <f ca="1">SUM(M12:M14)</f>
        <v>0</v>
      </c>
    </row>
    <row r="16" spans="1:13" ht="18" customHeight="1">
      <c r="A16" s="116">
        <f t="shared" si="1"/>
        <v>6</v>
      </c>
      <c r="B16" s="233" t="s">
        <v>229</v>
      </c>
      <c r="C16" s="208" t="s">
        <v>70</v>
      </c>
      <c r="D16" s="208" t="s">
        <v>233</v>
      </c>
      <c r="E16" s="208" t="s">
        <v>6</v>
      </c>
      <c r="F16" s="137">
        <v>10</v>
      </c>
      <c r="G16" s="223" t="str">
        <f t="shared" ca="1" si="2"/>
        <v>미흡</v>
      </c>
      <c r="H16" s="223" t="str">
        <f t="shared" ca="1" si="2"/>
        <v>미흡</v>
      </c>
    </row>
    <row r="17" spans="1:8" ht="18" customHeight="1">
      <c r="A17" s="116">
        <f t="shared" si="1"/>
        <v>7</v>
      </c>
      <c r="B17" s="234"/>
      <c r="C17" s="208" t="s">
        <v>71</v>
      </c>
      <c r="D17" s="208" t="s">
        <v>302</v>
      </c>
      <c r="E17" s="208" t="s">
        <v>6</v>
      </c>
      <c r="F17" s="137">
        <v>10</v>
      </c>
      <c r="G17" s="223" t="str">
        <f t="shared" ca="1" si="2"/>
        <v>미흡</v>
      </c>
      <c r="H17" s="223" t="str">
        <f t="shared" ca="1" si="2"/>
        <v>미흡</v>
      </c>
    </row>
    <row r="18" spans="1:8" ht="18" customHeight="1">
      <c r="A18" s="116">
        <f t="shared" si="1"/>
        <v>8</v>
      </c>
      <c r="B18" s="235"/>
      <c r="C18" s="208" t="s">
        <v>234</v>
      </c>
      <c r="D18" s="208" t="s">
        <v>303</v>
      </c>
      <c r="E18" s="208" t="s">
        <v>6</v>
      </c>
      <c r="F18" s="137">
        <v>10</v>
      </c>
      <c r="G18" s="223" t="str">
        <f t="shared" ca="1" si="2"/>
        <v>미흡</v>
      </c>
      <c r="H18" s="223" t="str">
        <f t="shared" ca="1" si="2"/>
        <v>미흡</v>
      </c>
    </row>
    <row r="19" spans="1:8" ht="18" customHeight="1">
      <c r="A19" s="116">
        <f t="shared" si="1"/>
        <v>9</v>
      </c>
      <c r="B19" s="195" t="s">
        <v>230</v>
      </c>
      <c r="C19" s="208" t="s">
        <v>304</v>
      </c>
      <c r="D19" s="208" t="s">
        <v>305</v>
      </c>
      <c r="E19" s="208" t="s">
        <v>6</v>
      </c>
      <c r="F19" s="137">
        <v>10</v>
      </c>
      <c r="G19" s="223" t="str">
        <f t="shared" ca="1" si="2"/>
        <v>미흡</v>
      </c>
      <c r="H19" s="223" t="str">
        <f t="shared" ca="1" si="2"/>
        <v>미흡</v>
      </c>
    </row>
    <row r="20" spans="1:8" ht="18" customHeight="1">
      <c r="A20" s="116">
        <f t="shared" si="1"/>
        <v>10</v>
      </c>
      <c r="B20" s="233" t="s">
        <v>231</v>
      </c>
      <c r="C20" s="208" t="s">
        <v>235</v>
      </c>
      <c r="D20" s="208" t="s">
        <v>306</v>
      </c>
      <c r="E20" s="208" t="s">
        <v>7</v>
      </c>
      <c r="F20" s="137">
        <v>8</v>
      </c>
      <c r="G20" s="223" t="str">
        <f t="shared" ca="1" si="2"/>
        <v>미흡</v>
      </c>
      <c r="H20" s="223" t="str">
        <f t="shared" ca="1" si="2"/>
        <v>미흡</v>
      </c>
    </row>
    <row r="21" spans="1:8" ht="18" customHeight="1">
      <c r="A21" s="116">
        <f t="shared" si="1"/>
        <v>11</v>
      </c>
      <c r="B21" s="234"/>
      <c r="C21" s="208" t="s">
        <v>236</v>
      </c>
      <c r="D21" s="208" t="s">
        <v>307</v>
      </c>
      <c r="E21" s="208" t="s">
        <v>7</v>
      </c>
      <c r="F21" s="137">
        <v>8</v>
      </c>
      <c r="G21" s="223" t="str">
        <f t="shared" ca="1" si="2"/>
        <v>미흡</v>
      </c>
      <c r="H21" s="223" t="str">
        <f t="shared" ca="1" si="2"/>
        <v>미흡</v>
      </c>
    </row>
    <row r="22" spans="1:8" ht="18" customHeight="1">
      <c r="A22" s="116">
        <f t="shared" si="1"/>
        <v>12</v>
      </c>
      <c r="B22" s="234"/>
      <c r="C22" s="208" t="s">
        <v>237</v>
      </c>
      <c r="D22" s="208" t="s">
        <v>308</v>
      </c>
      <c r="E22" s="208" t="s">
        <v>7</v>
      </c>
      <c r="F22" s="137">
        <v>8</v>
      </c>
      <c r="G22" s="223" t="str">
        <f t="shared" ca="1" si="2"/>
        <v>미흡</v>
      </c>
      <c r="H22" s="223" t="str">
        <f t="shared" ca="1" si="2"/>
        <v>미흡</v>
      </c>
    </row>
    <row r="23" spans="1:8" ht="18" customHeight="1">
      <c r="A23" s="116">
        <f t="shared" si="1"/>
        <v>13</v>
      </c>
      <c r="B23" s="234"/>
      <c r="C23" s="208" t="s">
        <v>238</v>
      </c>
      <c r="D23" s="208" t="s">
        <v>309</v>
      </c>
      <c r="E23" s="208" t="s">
        <v>7</v>
      </c>
      <c r="F23" s="137">
        <v>8</v>
      </c>
      <c r="G23" s="223" t="str">
        <f t="shared" ca="1" si="2"/>
        <v>미흡</v>
      </c>
      <c r="H23" s="223" t="str">
        <f t="shared" ca="1" si="2"/>
        <v>미흡</v>
      </c>
    </row>
    <row r="24" spans="1:8" ht="18" customHeight="1">
      <c r="A24" s="116">
        <f t="shared" si="1"/>
        <v>14</v>
      </c>
      <c r="B24" s="234"/>
      <c r="C24" s="208" t="s">
        <v>239</v>
      </c>
      <c r="D24" s="208" t="s">
        <v>310</v>
      </c>
      <c r="E24" s="208" t="s">
        <v>7</v>
      </c>
      <c r="F24" s="137">
        <v>8</v>
      </c>
      <c r="G24" s="223" t="str">
        <f t="shared" ca="1" si="2"/>
        <v>미흡</v>
      </c>
      <c r="H24" s="223" t="str">
        <f t="shared" ca="1" si="2"/>
        <v>미흡</v>
      </c>
    </row>
    <row r="25" spans="1:8" ht="18" customHeight="1">
      <c r="A25" s="116">
        <f t="shared" si="1"/>
        <v>15</v>
      </c>
      <c r="B25" s="233" t="s">
        <v>232</v>
      </c>
      <c r="C25" s="208" t="s">
        <v>240</v>
      </c>
      <c r="D25" s="208" t="s">
        <v>311</v>
      </c>
      <c r="E25" s="208" t="s">
        <v>6</v>
      </c>
      <c r="F25" s="137">
        <v>6</v>
      </c>
      <c r="G25" s="223" t="str">
        <f t="shared" ca="1" si="2"/>
        <v>미흡</v>
      </c>
      <c r="H25" s="223" t="str">
        <f t="shared" ca="1" si="2"/>
        <v>미흡</v>
      </c>
    </row>
    <row r="26" spans="1:8" ht="18" customHeight="1">
      <c r="A26" s="116">
        <f t="shared" si="1"/>
        <v>16</v>
      </c>
      <c r="B26" s="234"/>
      <c r="C26" s="208" t="s">
        <v>241</v>
      </c>
      <c r="D26" s="208" t="s">
        <v>312</v>
      </c>
      <c r="E26" s="208" t="s">
        <v>6</v>
      </c>
      <c r="F26" s="137">
        <v>8</v>
      </c>
      <c r="G26" s="223" t="str">
        <f t="shared" ca="1" si="2"/>
        <v>미흡</v>
      </c>
      <c r="H26" s="223" t="str">
        <f t="shared" ca="1" si="2"/>
        <v>미흡</v>
      </c>
    </row>
    <row r="27" spans="1:8" ht="18" customHeight="1">
      <c r="A27" s="116">
        <f t="shared" si="1"/>
        <v>17</v>
      </c>
      <c r="B27" s="234"/>
      <c r="C27" s="208" t="s">
        <v>313</v>
      </c>
      <c r="D27" s="208" t="s">
        <v>314</v>
      </c>
      <c r="E27" s="208" t="s">
        <v>6</v>
      </c>
      <c r="F27" s="137">
        <v>10</v>
      </c>
      <c r="G27" s="223" t="str">
        <f t="shared" ca="1" si="2"/>
        <v>미흡</v>
      </c>
      <c r="H27" s="223" t="str">
        <f t="shared" ca="1" si="2"/>
        <v>미흡</v>
      </c>
    </row>
    <row r="28" spans="1:8" ht="18" customHeight="1">
      <c r="A28" s="116">
        <f t="shared" si="1"/>
        <v>18</v>
      </c>
      <c r="B28" s="234"/>
      <c r="C28" s="208" t="s">
        <v>315</v>
      </c>
      <c r="D28" s="208" t="s">
        <v>316</v>
      </c>
      <c r="E28" s="208" t="s">
        <v>6</v>
      </c>
      <c r="F28" s="137">
        <v>10</v>
      </c>
      <c r="G28" s="223" t="str">
        <f t="shared" ca="1" si="2"/>
        <v>미흡</v>
      </c>
      <c r="H28" s="223" t="str">
        <f t="shared" ca="1" si="2"/>
        <v>미흡</v>
      </c>
    </row>
    <row r="29" spans="1:8" ht="18" customHeight="1">
      <c r="A29" s="116">
        <f t="shared" si="1"/>
        <v>19</v>
      </c>
      <c r="B29" s="234"/>
      <c r="C29" s="208" t="s">
        <v>242</v>
      </c>
      <c r="D29" s="208" t="s">
        <v>317</v>
      </c>
      <c r="E29" s="208" t="s">
        <v>6</v>
      </c>
      <c r="F29" s="137">
        <v>10</v>
      </c>
      <c r="G29" s="223" t="str">
        <f t="shared" ca="1" si="2"/>
        <v>미흡</v>
      </c>
      <c r="H29" s="223" t="str">
        <f t="shared" ca="1" si="2"/>
        <v>미흡</v>
      </c>
    </row>
    <row r="30" spans="1:8" ht="18" customHeight="1">
      <c r="A30" s="116">
        <f t="shared" si="1"/>
        <v>20</v>
      </c>
      <c r="B30" s="234"/>
      <c r="C30" s="208" t="s">
        <v>243</v>
      </c>
      <c r="D30" s="208" t="s">
        <v>318</v>
      </c>
      <c r="E30" s="208" t="s">
        <v>6</v>
      </c>
      <c r="F30" s="137">
        <v>10</v>
      </c>
      <c r="G30" s="223" t="str">
        <f t="shared" ca="1" si="2"/>
        <v>미흡</v>
      </c>
      <c r="H30" s="223" t="str">
        <f t="shared" ca="1" si="2"/>
        <v>미흡</v>
      </c>
    </row>
    <row r="31" spans="1:8" ht="18" customHeight="1">
      <c r="A31" s="116">
        <f t="shared" si="1"/>
        <v>21</v>
      </c>
      <c r="B31" s="234"/>
      <c r="C31" s="208" t="s">
        <v>244</v>
      </c>
      <c r="D31" s="208" t="s">
        <v>319</v>
      </c>
      <c r="E31" s="208" t="s">
        <v>6</v>
      </c>
      <c r="F31" s="137">
        <v>10</v>
      </c>
      <c r="G31" s="223" t="str">
        <f t="shared" ca="1" si="2"/>
        <v>미흡</v>
      </c>
      <c r="H31" s="223" t="str">
        <f t="shared" ca="1" si="2"/>
        <v>미흡</v>
      </c>
    </row>
    <row r="32" spans="1:8" ht="18" customHeight="1">
      <c r="A32" s="116">
        <f t="shared" si="1"/>
        <v>22</v>
      </c>
      <c r="B32" s="234"/>
      <c r="C32" s="208" t="s">
        <v>245</v>
      </c>
      <c r="D32" s="208" t="s">
        <v>320</v>
      </c>
      <c r="E32" s="208" t="s">
        <v>6</v>
      </c>
      <c r="F32" s="137">
        <v>10</v>
      </c>
      <c r="G32" s="223" t="str">
        <f t="shared" ca="1" si="2"/>
        <v>미흡</v>
      </c>
      <c r="H32" s="223" t="str">
        <f t="shared" ca="1" si="2"/>
        <v>미흡</v>
      </c>
    </row>
    <row r="33" spans="1:8" ht="18" customHeight="1">
      <c r="A33" s="116">
        <f t="shared" si="1"/>
        <v>23</v>
      </c>
      <c r="B33" s="234"/>
      <c r="C33" s="208" t="s">
        <v>246</v>
      </c>
      <c r="D33" s="208" t="s">
        <v>321</v>
      </c>
      <c r="E33" s="208" t="s">
        <v>7</v>
      </c>
      <c r="F33" s="137">
        <v>10</v>
      </c>
      <c r="G33" s="223" t="str">
        <f t="shared" ca="1" si="2"/>
        <v>미흡</v>
      </c>
      <c r="H33" s="223" t="str">
        <f t="shared" ca="1" si="2"/>
        <v>미흡</v>
      </c>
    </row>
    <row r="34" spans="1:8" s="38" customFormat="1" ht="18" customHeight="1">
      <c r="A34" s="118"/>
      <c r="B34" s="159"/>
      <c r="C34" s="161"/>
      <c r="D34" s="160" t="s">
        <v>10</v>
      </c>
      <c r="E34" s="161"/>
      <c r="F34" s="42"/>
      <c r="G34" s="162" t="e">
        <f ca="1">SUMIFS($F$11:$F$33,G11:G33,"완료")/(SUMIFS($F$11:$F$33,G11:G33,"완료")+SUMIFS($F$11:$F$33,G11:G33,"확인중"))</f>
        <v>#DIV/0!</v>
      </c>
      <c r="H34" s="162" t="e">
        <f ca="1">SUMIFS($F$11:$F$33,H11:H33,"완료")/(SUMIFS($F$11:$F$33,H11:H33,"완료")+SUMIFS($F$11:$F$33,H11:H33,"확인중"))</f>
        <v>#DIV/0!</v>
      </c>
    </row>
    <row r="36" spans="1:8" ht="18" customHeight="1">
      <c r="G36" s="177"/>
    </row>
  </sheetData>
  <autoFilter ref="A10:H34" xr:uid="{00000000-0009-0000-0000-000003000000}"/>
  <mergeCells count="4">
    <mergeCell ref="B25:B33"/>
    <mergeCell ref="B11:B15"/>
    <mergeCell ref="B16:B18"/>
    <mergeCell ref="B20:B24"/>
  </mergeCells>
  <phoneticPr fontId="90" type="noConversion"/>
  <conditionalFormatting sqref="A4:H5">
    <cfRule type="cellIs" dxfId="37" priority="5" stopIfTrue="1" operator="equal">
      <formula>"N/A"</formula>
    </cfRule>
  </conditionalFormatting>
  <conditionalFormatting sqref="G11:H33">
    <cfRule type="containsText" dxfId="36" priority="1" operator="containsText" text="N/A">
      <formula>NOT(ISERROR(SEARCH("N/A",G11)))</formula>
    </cfRule>
    <cfRule type="containsText" dxfId="35" priority="2" operator="containsText" text="조치불가">
      <formula>NOT(ISERROR(SEARCH("조치불가",G11)))</formula>
    </cfRule>
  </conditionalFormatting>
  <pageMargins left="0.70866141732283472" right="0.70866141732283472" top="0.74803149606299213" bottom="0.74803149606299213" header="0.31496062992125984" footer="0.31496062992125984"/>
  <pageSetup paperSize="9" scale="65" fitToWidth="0" orientation="landscape" r:id="rId1"/>
  <headerFoot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"/>
  <sheetViews>
    <sheetView tabSelected="1" view="pageBreakPreview" zoomScale="70" zoomScaleNormal="85" zoomScaleSheetLayoutView="70" zoomScalePageLayoutView="55" workbookViewId="0">
      <pane ySplit="3" topLeftCell="A10" activePane="bottomLeft" state="frozen"/>
      <selection pane="bottomLeft" activeCell="D10" sqref="D10"/>
    </sheetView>
  </sheetViews>
  <sheetFormatPr defaultColWidth="9" defaultRowHeight="16"/>
  <cols>
    <col min="1" max="1" width="8.58203125" style="25" customWidth="1"/>
    <col min="2" max="2" width="14.5" style="113" customWidth="1"/>
    <col min="3" max="4" width="15.58203125" style="113" customWidth="1"/>
    <col min="5" max="5" width="13.75" style="167" bestFit="1" customWidth="1"/>
    <col min="6" max="6" width="8.58203125" style="113" customWidth="1"/>
    <col min="7" max="7" width="30.58203125" style="113" customWidth="1"/>
    <col min="8" max="8" width="8.58203125" style="24" customWidth="1"/>
    <col min="9" max="9" width="8.58203125" style="71" customWidth="1"/>
    <col min="10" max="10" width="93.08203125" style="70" customWidth="1"/>
    <col min="11" max="11" width="57.5" style="79" customWidth="1"/>
    <col min="12" max="12" width="26.58203125" style="79" customWidth="1"/>
    <col min="13" max="13" width="31.08203125" style="25" customWidth="1"/>
    <col min="14" max="16384" width="9" style="24"/>
  </cols>
  <sheetData>
    <row r="1" spans="1:13" ht="17.5">
      <c r="A1" s="87" t="s">
        <v>332</v>
      </c>
      <c r="B1" s="109"/>
      <c r="C1" s="109"/>
      <c r="D1" s="109"/>
      <c r="E1" s="165"/>
      <c r="F1" s="72"/>
      <c r="G1" s="109"/>
    </row>
    <row r="2" spans="1:13" s="25" customFormat="1">
      <c r="B2" s="110"/>
      <c r="C2" s="110"/>
      <c r="D2" s="110"/>
      <c r="E2" s="166"/>
      <c r="G2" s="110"/>
    </row>
    <row r="3" spans="1:13" s="26" customFormat="1" ht="30" customHeight="1">
      <c r="A3" s="114" t="s">
        <v>20</v>
      </c>
      <c r="B3" s="114" t="s">
        <v>29</v>
      </c>
      <c r="C3" s="114" t="s">
        <v>30</v>
      </c>
      <c r="D3" s="114" t="s">
        <v>40</v>
      </c>
      <c r="E3" s="114" t="s">
        <v>181</v>
      </c>
      <c r="F3" s="115" t="s">
        <v>251</v>
      </c>
      <c r="G3" s="114" t="s">
        <v>58</v>
      </c>
      <c r="H3" s="114" t="s">
        <v>32</v>
      </c>
      <c r="I3" s="115" t="s">
        <v>325</v>
      </c>
      <c r="J3" s="114" t="s">
        <v>326</v>
      </c>
      <c r="K3" s="114" t="s">
        <v>277</v>
      </c>
      <c r="L3" s="224" t="s">
        <v>331</v>
      </c>
      <c r="M3" s="114" t="s">
        <v>38</v>
      </c>
    </row>
    <row r="4" spans="1:13" s="91" customFormat="1" ht="150" customHeight="1">
      <c r="A4" s="90">
        <f>INT((ROW()-4)/23)+1</f>
        <v>1</v>
      </c>
      <c r="B4" s="201" t="str">
        <f>VLOOKUP($A4,'1. 점검대상'!$B$4:$H$902,2,FALSE)</f>
        <v>SDN_FW_#1</v>
      </c>
      <c r="C4" s="201" t="str">
        <f>VLOOKUP($A4,'1. 점검대상'!$B$4:$H$902,3,FALSE)</f>
        <v>10.1.44.33</v>
      </c>
      <c r="D4" s="201" t="str">
        <f>VLOOKUP($A4,'1. 점검대상'!$B$4:$H$902,4,FALSE)</f>
        <v>FW 3700U</v>
      </c>
      <c r="E4" s="210" t="s">
        <v>228</v>
      </c>
      <c r="F4" s="209" t="s">
        <v>66</v>
      </c>
      <c r="G4" s="209" t="s">
        <v>296</v>
      </c>
      <c r="H4" s="209" t="s">
        <v>6</v>
      </c>
      <c r="I4" s="191" t="s">
        <v>329</v>
      </c>
      <c r="J4" s="185" t="s">
        <v>322</v>
      </c>
      <c r="K4" s="191"/>
      <c r="L4" s="191"/>
      <c r="M4" s="203"/>
    </row>
    <row r="5" spans="1:13" s="91" customFormat="1" ht="150" customHeight="1">
      <c r="A5" s="90">
        <f t="shared" ref="A5:A49" si="0">INT((ROW()-4)/23)+1</f>
        <v>1</v>
      </c>
      <c r="B5" s="201" t="str">
        <f>VLOOKUP($A5,'1. 점검대상'!$B$4:$H$902,2,FALSE)</f>
        <v>SDN_FW_#1</v>
      </c>
      <c r="C5" s="201" t="str">
        <f>VLOOKUP($A5,'1. 점검대상'!$B$4:$H$902,3,FALSE)</f>
        <v>10.1.44.33</v>
      </c>
      <c r="D5" s="201" t="str">
        <f>VLOOKUP($A5,'1. 점검대상'!$B$4:$H$902,4,FALSE)</f>
        <v>FW 3700U</v>
      </c>
      <c r="E5" s="210" t="s">
        <v>228</v>
      </c>
      <c r="F5" s="209" t="s">
        <v>67</v>
      </c>
      <c r="G5" s="209" t="s">
        <v>297</v>
      </c>
      <c r="H5" s="209" t="s">
        <v>6</v>
      </c>
      <c r="I5" s="191" t="s">
        <v>330</v>
      </c>
      <c r="J5" s="185" t="s">
        <v>255</v>
      </c>
      <c r="K5" s="191"/>
      <c r="L5" s="191"/>
      <c r="M5" s="203"/>
    </row>
    <row r="6" spans="1:13" s="91" customFormat="1" ht="150" customHeight="1">
      <c r="A6" s="90">
        <f t="shared" si="0"/>
        <v>1</v>
      </c>
      <c r="B6" s="201" t="str">
        <f>VLOOKUP($A6,'1. 점검대상'!$B$4:$H$902,2,FALSE)</f>
        <v>SDN_FW_#1</v>
      </c>
      <c r="C6" s="201" t="str">
        <f>VLOOKUP($A6,'1. 점검대상'!$B$4:$H$902,3,FALSE)</f>
        <v>10.1.44.33</v>
      </c>
      <c r="D6" s="201" t="str">
        <f>VLOOKUP($A6,'1. 점검대상'!$B$4:$H$902,4,FALSE)</f>
        <v>FW 3700U</v>
      </c>
      <c r="E6" s="210" t="s">
        <v>228</v>
      </c>
      <c r="F6" s="209" t="s">
        <v>68</v>
      </c>
      <c r="G6" s="209" t="s">
        <v>298</v>
      </c>
      <c r="H6" s="209" t="s">
        <v>6</v>
      </c>
      <c r="I6" s="191" t="s">
        <v>330</v>
      </c>
      <c r="J6" s="185" t="s">
        <v>256</v>
      </c>
      <c r="K6" s="191"/>
      <c r="L6" s="191"/>
      <c r="M6" s="203"/>
    </row>
    <row r="7" spans="1:13" s="91" customFormat="1" ht="150" customHeight="1">
      <c r="A7" s="90">
        <f t="shared" si="0"/>
        <v>1</v>
      </c>
      <c r="B7" s="201" t="str">
        <f>VLOOKUP($A7,'1. 점검대상'!$B$4:$H$902,2,FALSE)</f>
        <v>SDN_FW_#1</v>
      </c>
      <c r="C7" s="201" t="str">
        <f>VLOOKUP($A7,'1. 점검대상'!$B$4:$H$902,3,FALSE)</f>
        <v>10.1.44.33</v>
      </c>
      <c r="D7" s="201" t="str">
        <f>VLOOKUP($A7,'1. 점검대상'!$B$4:$H$902,4,FALSE)</f>
        <v>FW 3700U</v>
      </c>
      <c r="E7" s="210" t="s">
        <v>228</v>
      </c>
      <c r="F7" s="209" t="s">
        <v>69</v>
      </c>
      <c r="G7" s="209" t="s">
        <v>299</v>
      </c>
      <c r="H7" s="209" t="s">
        <v>6</v>
      </c>
      <c r="I7" s="191" t="s">
        <v>330</v>
      </c>
      <c r="J7" s="185" t="s">
        <v>257</v>
      </c>
      <c r="K7" s="191"/>
      <c r="L7" s="191"/>
      <c r="M7" s="203"/>
    </row>
    <row r="8" spans="1:13" s="91" customFormat="1" ht="150" customHeight="1">
      <c r="A8" s="90">
        <f t="shared" si="0"/>
        <v>1</v>
      </c>
      <c r="B8" s="201" t="str">
        <f>VLOOKUP($A8,'1. 점검대상'!$B$4:$H$902,2,FALSE)</f>
        <v>SDN_FW_#1</v>
      </c>
      <c r="C8" s="201" t="str">
        <f>VLOOKUP($A8,'1. 점검대상'!$B$4:$H$902,3,FALSE)</f>
        <v>10.1.44.33</v>
      </c>
      <c r="D8" s="201" t="str">
        <f>VLOOKUP($A8,'1. 점검대상'!$B$4:$H$902,4,FALSE)</f>
        <v>FW 3700U</v>
      </c>
      <c r="E8" s="210" t="s">
        <v>228</v>
      </c>
      <c r="F8" s="209" t="s">
        <v>300</v>
      </c>
      <c r="G8" s="209" t="s">
        <v>301</v>
      </c>
      <c r="H8" s="209" t="s">
        <v>6</v>
      </c>
      <c r="I8" s="191" t="s">
        <v>330</v>
      </c>
      <c r="J8" s="185" t="s">
        <v>268</v>
      </c>
      <c r="K8" s="191"/>
      <c r="L8" s="191"/>
      <c r="M8" s="203"/>
    </row>
    <row r="9" spans="1:13" s="91" customFormat="1" ht="150" customHeight="1">
      <c r="A9" s="90">
        <f t="shared" si="0"/>
        <v>1</v>
      </c>
      <c r="B9" s="201" t="str">
        <f>VLOOKUP($A9,'1. 점검대상'!$B$4:$H$902,2,FALSE)</f>
        <v>SDN_FW_#1</v>
      </c>
      <c r="C9" s="201" t="str">
        <f>VLOOKUP($A9,'1. 점검대상'!$B$4:$H$902,3,FALSE)</f>
        <v>10.1.44.33</v>
      </c>
      <c r="D9" s="201" t="str">
        <f>VLOOKUP($A9,'1. 점검대상'!$B$4:$H$902,4,FALSE)</f>
        <v>FW 3700U</v>
      </c>
      <c r="E9" s="210" t="s">
        <v>229</v>
      </c>
      <c r="F9" s="209" t="s">
        <v>70</v>
      </c>
      <c r="G9" s="209" t="s">
        <v>233</v>
      </c>
      <c r="H9" s="202" t="s">
        <v>6</v>
      </c>
      <c r="I9" s="191" t="s">
        <v>330</v>
      </c>
      <c r="J9" s="185" t="s">
        <v>258</v>
      </c>
      <c r="K9" s="191"/>
      <c r="L9" s="191"/>
      <c r="M9" s="203"/>
    </row>
    <row r="10" spans="1:13" s="91" customFormat="1" ht="150" customHeight="1">
      <c r="A10" s="90">
        <f t="shared" si="0"/>
        <v>1</v>
      </c>
      <c r="B10" s="201" t="str">
        <f>VLOOKUP($A10,'1. 점검대상'!$B$4:$H$902,2,FALSE)</f>
        <v>SDN_FW_#1</v>
      </c>
      <c r="C10" s="201" t="str">
        <f>VLOOKUP($A10,'1. 점검대상'!$B$4:$H$902,3,FALSE)</f>
        <v>10.1.44.33</v>
      </c>
      <c r="D10" s="201" t="str">
        <f>VLOOKUP($A10,'1. 점검대상'!$B$4:$H$902,4,FALSE)</f>
        <v>FW 3700U</v>
      </c>
      <c r="E10" s="210" t="s">
        <v>229</v>
      </c>
      <c r="F10" s="209" t="s">
        <v>71</v>
      </c>
      <c r="G10" s="209" t="s">
        <v>302</v>
      </c>
      <c r="H10" s="202" t="s">
        <v>6</v>
      </c>
      <c r="I10" s="191" t="s">
        <v>330</v>
      </c>
      <c r="J10" s="185" t="s">
        <v>259</v>
      </c>
      <c r="K10" s="191"/>
      <c r="L10" s="191"/>
      <c r="M10" s="203"/>
    </row>
    <row r="11" spans="1:13" s="91" customFormat="1" ht="150" customHeight="1">
      <c r="A11" s="90">
        <f t="shared" si="0"/>
        <v>1</v>
      </c>
      <c r="B11" s="201" t="str">
        <f>VLOOKUP($A11,'1. 점검대상'!$B$4:$H$902,2,FALSE)</f>
        <v>SDN_FW_#1</v>
      </c>
      <c r="C11" s="201" t="str">
        <f>VLOOKUP($A11,'1. 점검대상'!$B$4:$H$902,3,FALSE)</f>
        <v>10.1.44.33</v>
      </c>
      <c r="D11" s="201" t="str">
        <f>VLOOKUP($A11,'1. 점검대상'!$B$4:$H$902,4,FALSE)</f>
        <v>FW 3700U</v>
      </c>
      <c r="E11" s="210" t="s">
        <v>229</v>
      </c>
      <c r="F11" s="209" t="s">
        <v>234</v>
      </c>
      <c r="G11" s="209" t="s">
        <v>303</v>
      </c>
      <c r="H11" s="202" t="s">
        <v>6</v>
      </c>
      <c r="I11" s="191" t="s">
        <v>330</v>
      </c>
      <c r="J11" s="185" t="s">
        <v>260</v>
      </c>
      <c r="K11" s="90"/>
      <c r="L11" s="90"/>
      <c r="M11" s="203"/>
    </row>
    <row r="12" spans="1:13" s="91" customFormat="1" ht="150" customHeight="1">
      <c r="A12" s="90">
        <f t="shared" si="0"/>
        <v>1</v>
      </c>
      <c r="B12" s="201" t="str">
        <f>VLOOKUP($A12,'1. 점검대상'!$B$4:$H$902,2,FALSE)</f>
        <v>SDN_FW_#1</v>
      </c>
      <c r="C12" s="201" t="str">
        <f>VLOOKUP($A12,'1. 점검대상'!$B$4:$H$902,3,FALSE)</f>
        <v>10.1.44.33</v>
      </c>
      <c r="D12" s="201" t="str">
        <f>VLOOKUP($A12,'1. 점검대상'!$B$4:$H$902,4,FALSE)</f>
        <v>FW 3700U</v>
      </c>
      <c r="E12" s="210" t="s">
        <v>230</v>
      </c>
      <c r="F12" s="209" t="s">
        <v>304</v>
      </c>
      <c r="G12" s="209" t="s">
        <v>305</v>
      </c>
      <c r="H12" s="209" t="s">
        <v>6</v>
      </c>
      <c r="I12" s="191" t="s">
        <v>330</v>
      </c>
      <c r="J12" s="185" t="s">
        <v>261</v>
      </c>
      <c r="K12" s="191"/>
      <c r="L12" s="191"/>
      <c r="M12" s="203"/>
    </row>
    <row r="13" spans="1:13" s="91" customFormat="1" ht="150" customHeight="1">
      <c r="A13" s="90">
        <f t="shared" si="0"/>
        <v>1</v>
      </c>
      <c r="B13" s="201" t="str">
        <f>VLOOKUP($A13,'1. 점검대상'!$B$4:$H$902,2,FALSE)</f>
        <v>SDN_FW_#1</v>
      </c>
      <c r="C13" s="201" t="str">
        <f>VLOOKUP($A13,'1. 점검대상'!$B$4:$H$902,3,FALSE)</f>
        <v>10.1.44.33</v>
      </c>
      <c r="D13" s="201" t="str">
        <f>VLOOKUP($A13,'1. 점검대상'!$B$4:$H$902,4,FALSE)</f>
        <v>FW 3700U</v>
      </c>
      <c r="E13" s="210" t="s">
        <v>231</v>
      </c>
      <c r="F13" s="209" t="s">
        <v>235</v>
      </c>
      <c r="G13" s="209" t="s">
        <v>306</v>
      </c>
      <c r="H13" s="209" t="s">
        <v>7</v>
      </c>
      <c r="I13" s="191" t="s">
        <v>330</v>
      </c>
      <c r="J13" s="185" t="s">
        <v>269</v>
      </c>
      <c r="K13" s="191"/>
      <c r="L13" s="191"/>
      <c r="M13" s="203"/>
    </row>
    <row r="14" spans="1:13" s="91" customFormat="1" ht="150" customHeight="1">
      <c r="A14" s="90">
        <f t="shared" si="0"/>
        <v>1</v>
      </c>
      <c r="B14" s="201" t="str">
        <f>VLOOKUP($A14,'1. 점검대상'!$B$4:$H$902,2,FALSE)</f>
        <v>SDN_FW_#1</v>
      </c>
      <c r="C14" s="201" t="str">
        <f>VLOOKUP($A14,'1. 점검대상'!$B$4:$H$902,3,FALSE)</f>
        <v>10.1.44.33</v>
      </c>
      <c r="D14" s="201" t="str">
        <f>VLOOKUP($A14,'1. 점검대상'!$B$4:$H$902,4,FALSE)</f>
        <v>FW 3700U</v>
      </c>
      <c r="E14" s="210" t="s">
        <v>231</v>
      </c>
      <c r="F14" s="209" t="s">
        <v>236</v>
      </c>
      <c r="G14" s="209" t="s">
        <v>307</v>
      </c>
      <c r="H14" s="209" t="s">
        <v>7</v>
      </c>
      <c r="I14" s="191" t="s">
        <v>330</v>
      </c>
      <c r="J14" s="185" t="s">
        <v>270</v>
      </c>
      <c r="K14" s="191"/>
      <c r="L14" s="191"/>
      <c r="M14" s="203"/>
    </row>
    <row r="15" spans="1:13" s="91" customFormat="1" ht="150" customHeight="1">
      <c r="A15" s="90">
        <f t="shared" si="0"/>
        <v>1</v>
      </c>
      <c r="B15" s="201" t="str">
        <f>VLOOKUP($A15,'1. 점검대상'!$B$4:$H$902,2,FALSE)</f>
        <v>SDN_FW_#1</v>
      </c>
      <c r="C15" s="201" t="str">
        <f>VLOOKUP($A15,'1. 점검대상'!$B$4:$H$902,3,FALSE)</f>
        <v>10.1.44.33</v>
      </c>
      <c r="D15" s="201" t="str">
        <f>VLOOKUP($A15,'1. 점검대상'!$B$4:$H$902,4,FALSE)</f>
        <v>FW 3700U</v>
      </c>
      <c r="E15" s="210" t="s">
        <v>231</v>
      </c>
      <c r="F15" s="209" t="s">
        <v>237</v>
      </c>
      <c r="G15" s="209" t="s">
        <v>308</v>
      </c>
      <c r="H15" s="209" t="s">
        <v>7</v>
      </c>
      <c r="I15" s="191" t="s">
        <v>330</v>
      </c>
      <c r="J15" s="211" t="s">
        <v>271</v>
      </c>
      <c r="K15" s="191"/>
      <c r="L15" s="191"/>
      <c r="M15" s="203"/>
    </row>
    <row r="16" spans="1:13" s="91" customFormat="1" ht="150" customHeight="1">
      <c r="A16" s="90">
        <f t="shared" si="0"/>
        <v>1</v>
      </c>
      <c r="B16" s="201" t="str">
        <f>VLOOKUP($A16,'1. 점검대상'!$B$4:$H$902,2,FALSE)</f>
        <v>SDN_FW_#1</v>
      </c>
      <c r="C16" s="201" t="str">
        <f>VLOOKUP($A16,'1. 점검대상'!$B$4:$H$902,3,FALSE)</f>
        <v>10.1.44.33</v>
      </c>
      <c r="D16" s="201" t="str">
        <f>VLOOKUP($A16,'1. 점검대상'!$B$4:$H$902,4,FALSE)</f>
        <v>FW 3700U</v>
      </c>
      <c r="E16" s="210" t="s">
        <v>231</v>
      </c>
      <c r="F16" s="209" t="s">
        <v>238</v>
      </c>
      <c r="G16" s="209" t="s">
        <v>309</v>
      </c>
      <c r="H16" s="209" t="s">
        <v>7</v>
      </c>
      <c r="I16" s="191" t="s">
        <v>330</v>
      </c>
      <c r="J16" s="185" t="s">
        <v>272</v>
      </c>
      <c r="K16" s="191"/>
      <c r="L16" s="191"/>
      <c r="M16" s="203"/>
    </row>
    <row r="17" spans="1:13" s="91" customFormat="1" ht="150" customHeight="1">
      <c r="A17" s="90">
        <f t="shared" si="0"/>
        <v>1</v>
      </c>
      <c r="B17" s="201" t="str">
        <f>VLOOKUP($A17,'1. 점검대상'!$B$4:$H$902,2,FALSE)</f>
        <v>SDN_FW_#1</v>
      </c>
      <c r="C17" s="201" t="str">
        <f>VLOOKUP($A17,'1. 점검대상'!$B$4:$H$902,3,FALSE)</f>
        <v>10.1.44.33</v>
      </c>
      <c r="D17" s="201" t="str">
        <f>VLOOKUP($A17,'1. 점검대상'!$B$4:$H$902,4,FALSE)</f>
        <v>FW 3700U</v>
      </c>
      <c r="E17" s="210" t="s">
        <v>231</v>
      </c>
      <c r="F17" s="209" t="s">
        <v>239</v>
      </c>
      <c r="G17" s="209" t="s">
        <v>310</v>
      </c>
      <c r="H17" s="209" t="s">
        <v>7</v>
      </c>
      <c r="I17" s="191" t="s">
        <v>330</v>
      </c>
      <c r="J17" s="185" t="s">
        <v>273</v>
      </c>
      <c r="K17" s="191"/>
      <c r="L17" s="191"/>
      <c r="M17" s="90" t="s">
        <v>278</v>
      </c>
    </row>
    <row r="18" spans="1:13" s="91" customFormat="1" ht="150" customHeight="1">
      <c r="A18" s="90">
        <f t="shared" si="0"/>
        <v>1</v>
      </c>
      <c r="B18" s="201" t="str">
        <f>VLOOKUP($A18,'1. 점검대상'!$B$4:$H$902,2,FALSE)</f>
        <v>SDN_FW_#1</v>
      </c>
      <c r="C18" s="201" t="str">
        <f>VLOOKUP($A18,'1. 점검대상'!$B$4:$H$902,3,FALSE)</f>
        <v>10.1.44.33</v>
      </c>
      <c r="D18" s="201" t="str">
        <f>VLOOKUP($A18,'1. 점검대상'!$B$4:$H$902,4,FALSE)</f>
        <v>FW 3700U</v>
      </c>
      <c r="E18" s="210" t="s">
        <v>232</v>
      </c>
      <c r="F18" s="209" t="s">
        <v>240</v>
      </c>
      <c r="G18" s="209" t="s">
        <v>311</v>
      </c>
      <c r="H18" s="209" t="s">
        <v>6</v>
      </c>
      <c r="I18" s="191" t="s">
        <v>330</v>
      </c>
      <c r="J18" s="185" t="s">
        <v>323</v>
      </c>
      <c r="K18" s="191"/>
      <c r="L18" s="191"/>
      <c r="M18" s="90"/>
    </row>
    <row r="19" spans="1:13" s="91" customFormat="1" ht="150" customHeight="1">
      <c r="A19" s="90">
        <f t="shared" si="0"/>
        <v>1</v>
      </c>
      <c r="B19" s="201" t="str">
        <f>VLOOKUP($A19,'1. 점검대상'!$B$4:$H$902,2,FALSE)</f>
        <v>SDN_FW_#1</v>
      </c>
      <c r="C19" s="201" t="str">
        <f>VLOOKUP($A19,'1. 점검대상'!$B$4:$H$902,3,FALSE)</f>
        <v>10.1.44.33</v>
      </c>
      <c r="D19" s="201" t="str">
        <f>VLOOKUP($A19,'1. 점검대상'!$B$4:$H$902,4,FALSE)</f>
        <v>FW 3700U</v>
      </c>
      <c r="E19" s="212" t="s">
        <v>232</v>
      </c>
      <c r="F19" s="209" t="s">
        <v>241</v>
      </c>
      <c r="G19" s="209" t="s">
        <v>312</v>
      </c>
      <c r="H19" s="209" t="s">
        <v>6</v>
      </c>
      <c r="I19" s="191" t="s">
        <v>330</v>
      </c>
      <c r="J19" s="185" t="s">
        <v>262</v>
      </c>
      <c r="K19" s="191"/>
      <c r="L19" s="191"/>
      <c r="M19" s="203"/>
    </row>
    <row r="20" spans="1:13" s="91" customFormat="1" ht="150" customHeight="1">
      <c r="A20" s="90">
        <f t="shared" si="0"/>
        <v>1</v>
      </c>
      <c r="B20" s="201" t="str">
        <f>VLOOKUP($A20,'1. 점검대상'!$B$4:$H$902,2,FALSE)</f>
        <v>SDN_FW_#1</v>
      </c>
      <c r="C20" s="201" t="str">
        <f>VLOOKUP($A20,'1. 점검대상'!$B$4:$H$902,3,FALSE)</f>
        <v>10.1.44.33</v>
      </c>
      <c r="D20" s="201" t="str">
        <f>VLOOKUP($A20,'1. 점검대상'!$B$4:$H$902,4,FALSE)</f>
        <v>FW 3700U</v>
      </c>
      <c r="E20" s="212" t="s">
        <v>232</v>
      </c>
      <c r="F20" s="209" t="s">
        <v>313</v>
      </c>
      <c r="G20" s="209" t="s">
        <v>314</v>
      </c>
      <c r="H20" s="209" t="s">
        <v>6</v>
      </c>
      <c r="I20" s="191" t="s">
        <v>330</v>
      </c>
      <c r="J20" s="211" t="s">
        <v>263</v>
      </c>
      <c r="K20" s="191"/>
      <c r="L20" s="191"/>
      <c r="M20" s="203"/>
    </row>
    <row r="21" spans="1:13" s="91" customFormat="1" ht="150" customHeight="1">
      <c r="A21" s="90">
        <f t="shared" si="0"/>
        <v>1</v>
      </c>
      <c r="B21" s="201" t="str">
        <f>VLOOKUP($A21,'1. 점검대상'!$B$4:$H$902,2,FALSE)</f>
        <v>SDN_FW_#1</v>
      </c>
      <c r="C21" s="201" t="str">
        <f>VLOOKUP($A21,'1. 점검대상'!$B$4:$H$902,3,FALSE)</f>
        <v>10.1.44.33</v>
      </c>
      <c r="D21" s="201" t="str">
        <f>VLOOKUP($A21,'1. 점검대상'!$B$4:$H$902,4,FALSE)</f>
        <v>FW 3700U</v>
      </c>
      <c r="E21" s="210" t="s">
        <v>232</v>
      </c>
      <c r="F21" s="209" t="s">
        <v>315</v>
      </c>
      <c r="G21" s="209" t="s">
        <v>316</v>
      </c>
      <c r="H21" s="209" t="s">
        <v>6</v>
      </c>
      <c r="I21" s="191" t="s">
        <v>330</v>
      </c>
      <c r="J21" s="185" t="s">
        <v>264</v>
      </c>
      <c r="K21" s="191"/>
      <c r="L21" s="191"/>
      <c r="M21" s="90"/>
    </row>
    <row r="22" spans="1:13" s="91" customFormat="1" ht="150" customHeight="1">
      <c r="A22" s="90">
        <f t="shared" si="0"/>
        <v>1</v>
      </c>
      <c r="B22" s="201" t="str">
        <f>VLOOKUP($A22,'1. 점검대상'!$B$4:$H$902,2,FALSE)</f>
        <v>SDN_FW_#1</v>
      </c>
      <c r="C22" s="201" t="str">
        <f>VLOOKUP($A22,'1. 점검대상'!$B$4:$H$902,3,FALSE)</f>
        <v>10.1.44.33</v>
      </c>
      <c r="D22" s="201" t="str">
        <f>VLOOKUP($A22,'1. 점검대상'!$B$4:$H$902,4,FALSE)</f>
        <v>FW 3700U</v>
      </c>
      <c r="E22" s="210" t="s">
        <v>232</v>
      </c>
      <c r="F22" s="209" t="s">
        <v>242</v>
      </c>
      <c r="G22" s="209" t="s">
        <v>317</v>
      </c>
      <c r="H22" s="209" t="s">
        <v>6</v>
      </c>
      <c r="I22" s="191" t="s">
        <v>330</v>
      </c>
      <c r="J22" s="185" t="s">
        <v>265</v>
      </c>
      <c r="K22" s="90"/>
      <c r="L22" s="90"/>
      <c r="M22" s="90"/>
    </row>
    <row r="23" spans="1:13" s="91" customFormat="1" ht="150" customHeight="1">
      <c r="A23" s="90">
        <f t="shared" si="0"/>
        <v>1</v>
      </c>
      <c r="B23" s="201" t="str">
        <f>VLOOKUP($A23,'1. 점검대상'!$B$4:$H$902,2,FALSE)</f>
        <v>SDN_FW_#1</v>
      </c>
      <c r="C23" s="201" t="str">
        <f>VLOOKUP($A23,'1. 점검대상'!$B$4:$H$902,3,FALSE)</f>
        <v>10.1.44.33</v>
      </c>
      <c r="D23" s="201" t="str">
        <f>VLOOKUP($A23,'1. 점검대상'!$B$4:$H$902,4,FALSE)</f>
        <v>FW 3700U</v>
      </c>
      <c r="E23" s="210" t="s">
        <v>232</v>
      </c>
      <c r="F23" s="209" t="s">
        <v>243</v>
      </c>
      <c r="G23" s="209" t="s">
        <v>318</v>
      </c>
      <c r="H23" s="209" t="s">
        <v>6</v>
      </c>
      <c r="I23" s="191" t="s">
        <v>330</v>
      </c>
      <c r="J23" s="185" t="s">
        <v>266</v>
      </c>
      <c r="K23" s="191"/>
      <c r="L23" s="191"/>
      <c r="M23" s="203"/>
    </row>
    <row r="24" spans="1:13" s="91" customFormat="1" ht="150" customHeight="1">
      <c r="A24" s="90">
        <f t="shared" si="0"/>
        <v>1</v>
      </c>
      <c r="B24" s="201" t="str">
        <f>VLOOKUP($A24,'1. 점검대상'!$B$4:$H$902,2,FALSE)</f>
        <v>SDN_FW_#1</v>
      </c>
      <c r="C24" s="201" t="str">
        <f>VLOOKUP($A24,'1. 점검대상'!$B$4:$H$902,3,FALSE)</f>
        <v>10.1.44.33</v>
      </c>
      <c r="D24" s="201" t="str">
        <f>VLOOKUP($A24,'1. 점검대상'!$B$4:$H$902,4,FALSE)</f>
        <v>FW 3700U</v>
      </c>
      <c r="E24" s="210" t="s">
        <v>232</v>
      </c>
      <c r="F24" s="209" t="s">
        <v>244</v>
      </c>
      <c r="G24" s="209" t="s">
        <v>319</v>
      </c>
      <c r="H24" s="209" t="s">
        <v>6</v>
      </c>
      <c r="I24" s="191" t="s">
        <v>330</v>
      </c>
      <c r="J24" s="185" t="s">
        <v>284</v>
      </c>
      <c r="K24" s="191"/>
      <c r="L24" s="191"/>
      <c r="M24" s="203"/>
    </row>
    <row r="25" spans="1:13" s="91" customFormat="1" ht="150" customHeight="1">
      <c r="A25" s="90">
        <f t="shared" si="0"/>
        <v>1</v>
      </c>
      <c r="B25" s="201" t="str">
        <f>VLOOKUP($A25,'1. 점검대상'!$B$4:$H$902,2,FALSE)</f>
        <v>SDN_FW_#1</v>
      </c>
      <c r="C25" s="201" t="str">
        <f>VLOOKUP($A25,'1. 점검대상'!$B$4:$H$902,3,FALSE)</f>
        <v>10.1.44.33</v>
      </c>
      <c r="D25" s="201" t="str">
        <f>VLOOKUP($A25,'1. 점검대상'!$B$4:$H$902,4,FALSE)</f>
        <v>FW 3700U</v>
      </c>
      <c r="E25" s="210" t="s">
        <v>232</v>
      </c>
      <c r="F25" s="209" t="s">
        <v>245</v>
      </c>
      <c r="G25" s="209" t="s">
        <v>320</v>
      </c>
      <c r="H25" s="209" t="s">
        <v>6</v>
      </c>
      <c r="I25" s="191" t="s">
        <v>330</v>
      </c>
      <c r="J25" s="185" t="s">
        <v>267</v>
      </c>
      <c r="K25" s="191"/>
      <c r="L25" s="191"/>
      <c r="M25" s="203"/>
    </row>
    <row r="26" spans="1:13" s="91" customFormat="1" ht="150" customHeight="1">
      <c r="A26" s="90">
        <f t="shared" si="0"/>
        <v>1</v>
      </c>
      <c r="B26" s="201" t="str">
        <f>VLOOKUP($A26,'1. 점검대상'!$B$4:$H$902,2,FALSE)</f>
        <v>SDN_FW_#1</v>
      </c>
      <c r="C26" s="201" t="str">
        <f>VLOOKUP($A26,'1. 점검대상'!$B$4:$H$902,3,FALSE)</f>
        <v>10.1.44.33</v>
      </c>
      <c r="D26" s="201" t="str">
        <f>VLOOKUP($A26,'1. 점검대상'!$B$4:$H$902,4,FALSE)</f>
        <v>FW 3700U</v>
      </c>
      <c r="E26" s="210" t="s">
        <v>232</v>
      </c>
      <c r="F26" s="209" t="s">
        <v>246</v>
      </c>
      <c r="G26" s="209" t="s">
        <v>321</v>
      </c>
      <c r="H26" s="209" t="s">
        <v>7</v>
      </c>
      <c r="I26" s="191" t="s">
        <v>330</v>
      </c>
      <c r="J26" s="185" t="s">
        <v>274</v>
      </c>
      <c r="K26" s="191"/>
      <c r="L26" s="191"/>
      <c r="M26" s="90" t="s">
        <v>279</v>
      </c>
    </row>
    <row r="27" spans="1:13" s="164" customFormat="1" ht="150" customHeight="1">
      <c r="A27" s="219">
        <f t="shared" si="0"/>
        <v>2</v>
      </c>
      <c r="B27" s="222" t="str">
        <f>VLOOKUP($A27,'1. 점검대상'!$B$4:$H$902,2,FALSE)</f>
        <v>SDN_FW_#2</v>
      </c>
      <c r="C27" s="222" t="str">
        <f>VLOOKUP($A27,'1. 점검대상'!$B$4:$H$902,3,FALSE)</f>
        <v>10.1.44.34</v>
      </c>
      <c r="D27" s="222" t="str">
        <f>VLOOKUP($A27,'1. 점검대상'!$B$4:$H$902,4,FALSE)</f>
        <v>FW 3700U</v>
      </c>
      <c r="E27" s="213" t="s">
        <v>228</v>
      </c>
      <c r="F27" s="214" t="s">
        <v>66</v>
      </c>
      <c r="G27" s="214" t="s">
        <v>296</v>
      </c>
      <c r="H27" s="214" t="s">
        <v>6</v>
      </c>
      <c r="I27" s="191" t="s">
        <v>330</v>
      </c>
      <c r="J27" s="216" t="s">
        <v>322</v>
      </c>
      <c r="K27" s="215"/>
      <c r="L27" s="215"/>
      <c r="M27" s="217"/>
    </row>
    <row r="28" spans="1:13" s="164" customFormat="1" ht="150" customHeight="1">
      <c r="A28" s="219">
        <f t="shared" si="0"/>
        <v>2</v>
      </c>
      <c r="B28" s="222" t="str">
        <f>VLOOKUP($A28,'1. 점검대상'!$B$4:$H$902,2,FALSE)</f>
        <v>SDN_FW_#2</v>
      </c>
      <c r="C28" s="222" t="str">
        <f>VLOOKUP($A28,'1. 점검대상'!$B$4:$H$902,3,FALSE)</f>
        <v>10.1.44.34</v>
      </c>
      <c r="D28" s="222" t="str">
        <f>VLOOKUP($A28,'1. 점검대상'!$B$4:$H$902,4,FALSE)</f>
        <v>FW 3700U</v>
      </c>
      <c r="E28" s="213" t="s">
        <v>228</v>
      </c>
      <c r="F28" s="214" t="s">
        <v>67</v>
      </c>
      <c r="G28" s="214" t="s">
        <v>297</v>
      </c>
      <c r="H28" s="214" t="s">
        <v>6</v>
      </c>
      <c r="I28" s="191" t="s">
        <v>330</v>
      </c>
      <c r="J28" s="216" t="s">
        <v>255</v>
      </c>
      <c r="K28" s="215"/>
      <c r="L28" s="215"/>
      <c r="M28" s="217"/>
    </row>
    <row r="29" spans="1:13" s="164" customFormat="1" ht="150" customHeight="1">
      <c r="A29" s="219">
        <f t="shared" si="0"/>
        <v>2</v>
      </c>
      <c r="B29" s="222" t="str">
        <f>VLOOKUP($A29,'1. 점검대상'!$B$4:$H$902,2,FALSE)</f>
        <v>SDN_FW_#2</v>
      </c>
      <c r="C29" s="222" t="str">
        <f>VLOOKUP($A29,'1. 점검대상'!$B$4:$H$902,3,FALSE)</f>
        <v>10.1.44.34</v>
      </c>
      <c r="D29" s="222" t="str">
        <f>VLOOKUP($A29,'1. 점검대상'!$B$4:$H$902,4,FALSE)</f>
        <v>FW 3700U</v>
      </c>
      <c r="E29" s="213" t="s">
        <v>228</v>
      </c>
      <c r="F29" s="214" t="s">
        <v>68</v>
      </c>
      <c r="G29" s="214" t="s">
        <v>298</v>
      </c>
      <c r="H29" s="214" t="s">
        <v>6</v>
      </c>
      <c r="I29" s="191" t="s">
        <v>330</v>
      </c>
      <c r="J29" s="216" t="s">
        <v>256</v>
      </c>
      <c r="K29" s="215"/>
      <c r="L29" s="215"/>
      <c r="M29" s="217"/>
    </row>
    <row r="30" spans="1:13" s="164" customFormat="1" ht="150" customHeight="1">
      <c r="A30" s="219">
        <f t="shared" si="0"/>
        <v>2</v>
      </c>
      <c r="B30" s="222" t="str">
        <f>VLOOKUP($A30,'1. 점검대상'!$B$4:$H$902,2,FALSE)</f>
        <v>SDN_FW_#2</v>
      </c>
      <c r="C30" s="222" t="str">
        <f>VLOOKUP($A30,'1. 점검대상'!$B$4:$H$902,3,FALSE)</f>
        <v>10.1.44.34</v>
      </c>
      <c r="D30" s="222" t="str">
        <f>VLOOKUP($A30,'1. 점검대상'!$B$4:$H$902,4,FALSE)</f>
        <v>FW 3700U</v>
      </c>
      <c r="E30" s="213" t="s">
        <v>228</v>
      </c>
      <c r="F30" s="214" t="s">
        <v>69</v>
      </c>
      <c r="G30" s="214" t="s">
        <v>299</v>
      </c>
      <c r="H30" s="214" t="s">
        <v>6</v>
      </c>
      <c r="I30" s="191" t="s">
        <v>330</v>
      </c>
      <c r="J30" s="216" t="s">
        <v>257</v>
      </c>
      <c r="K30" s="215"/>
      <c r="L30" s="215"/>
      <c r="M30" s="217"/>
    </row>
    <row r="31" spans="1:13" s="164" customFormat="1" ht="150" customHeight="1">
      <c r="A31" s="219">
        <f t="shared" si="0"/>
        <v>2</v>
      </c>
      <c r="B31" s="222" t="str">
        <f>VLOOKUP($A31,'1. 점검대상'!$B$4:$H$902,2,FALSE)</f>
        <v>SDN_FW_#2</v>
      </c>
      <c r="C31" s="222" t="str">
        <f>VLOOKUP($A31,'1. 점검대상'!$B$4:$H$902,3,FALSE)</f>
        <v>10.1.44.34</v>
      </c>
      <c r="D31" s="222" t="str">
        <f>VLOOKUP($A31,'1. 점검대상'!$B$4:$H$902,4,FALSE)</f>
        <v>FW 3700U</v>
      </c>
      <c r="E31" s="213" t="s">
        <v>228</v>
      </c>
      <c r="F31" s="214" t="s">
        <v>300</v>
      </c>
      <c r="G31" s="214" t="s">
        <v>301</v>
      </c>
      <c r="H31" s="214" t="s">
        <v>6</v>
      </c>
      <c r="I31" s="191" t="s">
        <v>330</v>
      </c>
      <c r="J31" s="216" t="s">
        <v>268</v>
      </c>
      <c r="K31" s="215"/>
      <c r="L31" s="215"/>
      <c r="M31" s="217"/>
    </row>
    <row r="32" spans="1:13" s="164" customFormat="1" ht="150" customHeight="1">
      <c r="A32" s="219">
        <f t="shared" si="0"/>
        <v>2</v>
      </c>
      <c r="B32" s="222" t="str">
        <f>VLOOKUP($A32,'1. 점검대상'!$B$4:$H$902,2,FALSE)</f>
        <v>SDN_FW_#2</v>
      </c>
      <c r="C32" s="222" t="str">
        <f>VLOOKUP($A32,'1. 점검대상'!$B$4:$H$902,3,FALSE)</f>
        <v>10.1.44.34</v>
      </c>
      <c r="D32" s="222" t="str">
        <f>VLOOKUP($A32,'1. 점검대상'!$B$4:$H$902,4,FALSE)</f>
        <v>FW 3700U</v>
      </c>
      <c r="E32" s="213" t="s">
        <v>229</v>
      </c>
      <c r="F32" s="214" t="s">
        <v>70</v>
      </c>
      <c r="G32" s="214" t="s">
        <v>233</v>
      </c>
      <c r="H32" s="218" t="s">
        <v>6</v>
      </c>
      <c r="I32" s="191" t="s">
        <v>330</v>
      </c>
      <c r="J32" s="216" t="s">
        <v>258</v>
      </c>
      <c r="K32" s="215"/>
      <c r="L32" s="215"/>
      <c r="M32" s="217"/>
    </row>
    <row r="33" spans="1:13" s="164" customFormat="1" ht="150" customHeight="1">
      <c r="A33" s="219">
        <f t="shared" si="0"/>
        <v>2</v>
      </c>
      <c r="B33" s="222" t="str">
        <f>VLOOKUP($A33,'1. 점검대상'!$B$4:$H$902,2,FALSE)</f>
        <v>SDN_FW_#2</v>
      </c>
      <c r="C33" s="222" t="str">
        <f>VLOOKUP($A33,'1. 점검대상'!$B$4:$H$902,3,FALSE)</f>
        <v>10.1.44.34</v>
      </c>
      <c r="D33" s="222" t="str">
        <f>VLOOKUP($A33,'1. 점검대상'!$B$4:$H$902,4,FALSE)</f>
        <v>FW 3700U</v>
      </c>
      <c r="E33" s="213" t="s">
        <v>229</v>
      </c>
      <c r="F33" s="214" t="s">
        <v>71</v>
      </c>
      <c r="G33" s="214" t="s">
        <v>302</v>
      </c>
      <c r="H33" s="218" t="s">
        <v>6</v>
      </c>
      <c r="I33" s="191" t="s">
        <v>330</v>
      </c>
      <c r="J33" s="216" t="s">
        <v>259</v>
      </c>
      <c r="K33" s="215"/>
      <c r="L33" s="215"/>
      <c r="M33" s="217"/>
    </row>
    <row r="34" spans="1:13" s="164" customFormat="1" ht="150" customHeight="1">
      <c r="A34" s="219">
        <f t="shared" si="0"/>
        <v>2</v>
      </c>
      <c r="B34" s="222" t="str">
        <f>VLOOKUP($A34,'1. 점검대상'!$B$4:$H$902,2,FALSE)</f>
        <v>SDN_FW_#2</v>
      </c>
      <c r="C34" s="222" t="str">
        <f>VLOOKUP($A34,'1. 점검대상'!$B$4:$H$902,3,FALSE)</f>
        <v>10.1.44.34</v>
      </c>
      <c r="D34" s="222" t="str">
        <f>VLOOKUP($A34,'1. 점검대상'!$B$4:$H$902,4,FALSE)</f>
        <v>FW 3700U</v>
      </c>
      <c r="E34" s="213" t="s">
        <v>229</v>
      </c>
      <c r="F34" s="214" t="s">
        <v>234</v>
      </c>
      <c r="G34" s="214" t="s">
        <v>303</v>
      </c>
      <c r="H34" s="218" t="s">
        <v>6</v>
      </c>
      <c r="I34" s="191" t="s">
        <v>330</v>
      </c>
      <c r="J34" s="216" t="s">
        <v>260</v>
      </c>
      <c r="K34" s="219"/>
      <c r="L34" s="219"/>
      <c r="M34" s="217"/>
    </row>
    <row r="35" spans="1:13" s="164" customFormat="1" ht="150" customHeight="1">
      <c r="A35" s="219">
        <f t="shared" si="0"/>
        <v>2</v>
      </c>
      <c r="B35" s="222" t="str">
        <f>VLOOKUP($A35,'1. 점검대상'!$B$4:$H$902,2,FALSE)</f>
        <v>SDN_FW_#2</v>
      </c>
      <c r="C35" s="222" t="str">
        <f>VLOOKUP($A35,'1. 점검대상'!$B$4:$H$902,3,FALSE)</f>
        <v>10.1.44.34</v>
      </c>
      <c r="D35" s="222" t="str">
        <f>VLOOKUP($A35,'1. 점검대상'!$B$4:$H$902,4,FALSE)</f>
        <v>FW 3700U</v>
      </c>
      <c r="E35" s="213" t="s">
        <v>230</v>
      </c>
      <c r="F35" s="214" t="s">
        <v>304</v>
      </c>
      <c r="G35" s="214" t="s">
        <v>305</v>
      </c>
      <c r="H35" s="214" t="s">
        <v>6</v>
      </c>
      <c r="I35" s="191" t="s">
        <v>330</v>
      </c>
      <c r="J35" s="216" t="s">
        <v>261</v>
      </c>
      <c r="K35" s="215"/>
      <c r="L35" s="215"/>
      <c r="M35" s="217"/>
    </row>
    <row r="36" spans="1:13" s="164" customFormat="1" ht="150" customHeight="1">
      <c r="A36" s="219">
        <f t="shared" si="0"/>
        <v>2</v>
      </c>
      <c r="B36" s="222" t="str">
        <f>VLOOKUP($A36,'1. 점검대상'!$B$4:$H$902,2,FALSE)</f>
        <v>SDN_FW_#2</v>
      </c>
      <c r="C36" s="222" t="str">
        <f>VLOOKUP($A36,'1. 점검대상'!$B$4:$H$902,3,FALSE)</f>
        <v>10.1.44.34</v>
      </c>
      <c r="D36" s="222" t="str">
        <f>VLOOKUP($A36,'1. 점검대상'!$B$4:$H$902,4,FALSE)</f>
        <v>FW 3700U</v>
      </c>
      <c r="E36" s="213" t="s">
        <v>231</v>
      </c>
      <c r="F36" s="214" t="s">
        <v>235</v>
      </c>
      <c r="G36" s="214" t="s">
        <v>306</v>
      </c>
      <c r="H36" s="214" t="s">
        <v>7</v>
      </c>
      <c r="I36" s="191" t="s">
        <v>330</v>
      </c>
      <c r="J36" s="216" t="s">
        <v>269</v>
      </c>
      <c r="K36" s="215"/>
      <c r="L36" s="215"/>
      <c r="M36" s="217"/>
    </row>
    <row r="37" spans="1:13" s="164" customFormat="1" ht="150" customHeight="1">
      <c r="A37" s="219">
        <f t="shared" si="0"/>
        <v>2</v>
      </c>
      <c r="B37" s="222" t="str">
        <f>VLOOKUP($A37,'1. 점검대상'!$B$4:$H$902,2,FALSE)</f>
        <v>SDN_FW_#2</v>
      </c>
      <c r="C37" s="222" t="str">
        <f>VLOOKUP($A37,'1. 점검대상'!$B$4:$H$902,3,FALSE)</f>
        <v>10.1.44.34</v>
      </c>
      <c r="D37" s="222" t="str">
        <f>VLOOKUP($A37,'1. 점검대상'!$B$4:$H$902,4,FALSE)</f>
        <v>FW 3700U</v>
      </c>
      <c r="E37" s="213" t="s">
        <v>231</v>
      </c>
      <c r="F37" s="214" t="s">
        <v>236</v>
      </c>
      <c r="G37" s="214" t="s">
        <v>307</v>
      </c>
      <c r="H37" s="214" t="s">
        <v>7</v>
      </c>
      <c r="I37" s="191" t="s">
        <v>330</v>
      </c>
      <c r="J37" s="216" t="s">
        <v>270</v>
      </c>
      <c r="K37" s="215"/>
      <c r="L37" s="215"/>
      <c r="M37" s="217"/>
    </row>
    <row r="38" spans="1:13" s="164" customFormat="1" ht="150" customHeight="1">
      <c r="A38" s="219">
        <f t="shared" si="0"/>
        <v>2</v>
      </c>
      <c r="B38" s="222" t="str">
        <f>VLOOKUP($A38,'1. 점검대상'!$B$4:$H$902,2,FALSE)</f>
        <v>SDN_FW_#2</v>
      </c>
      <c r="C38" s="222" t="str">
        <f>VLOOKUP($A38,'1. 점검대상'!$B$4:$H$902,3,FALSE)</f>
        <v>10.1.44.34</v>
      </c>
      <c r="D38" s="222" t="str">
        <f>VLOOKUP($A38,'1. 점검대상'!$B$4:$H$902,4,FALSE)</f>
        <v>FW 3700U</v>
      </c>
      <c r="E38" s="213" t="s">
        <v>231</v>
      </c>
      <c r="F38" s="214" t="s">
        <v>237</v>
      </c>
      <c r="G38" s="214" t="s">
        <v>308</v>
      </c>
      <c r="H38" s="214" t="s">
        <v>7</v>
      </c>
      <c r="I38" s="191" t="s">
        <v>330</v>
      </c>
      <c r="J38" s="220" t="s">
        <v>271</v>
      </c>
      <c r="K38" s="215"/>
      <c r="L38" s="215"/>
      <c r="M38" s="217"/>
    </row>
    <row r="39" spans="1:13" s="164" customFormat="1" ht="150" customHeight="1">
      <c r="A39" s="219">
        <f t="shared" si="0"/>
        <v>2</v>
      </c>
      <c r="B39" s="222" t="str">
        <f>VLOOKUP($A39,'1. 점검대상'!$B$4:$H$902,2,FALSE)</f>
        <v>SDN_FW_#2</v>
      </c>
      <c r="C39" s="222" t="str">
        <f>VLOOKUP($A39,'1. 점검대상'!$B$4:$H$902,3,FALSE)</f>
        <v>10.1.44.34</v>
      </c>
      <c r="D39" s="222" t="str">
        <f>VLOOKUP($A39,'1. 점검대상'!$B$4:$H$902,4,FALSE)</f>
        <v>FW 3700U</v>
      </c>
      <c r="E39" s="213" t="s">
        <v>231</v>
      </c>
      <c r="F39" s="214" t="s">
        <v>238</v>
      </c>
      <c r="G39" s="214" t="s">
        <v>309</v>
      </c>
      <c r="H39" s="214" t="s">
        <v>7</v>
      </c>
      <c r="I39" s="191" t="s">
        <v>330</v>
      </c>
      <c r="J39" s="216" t="s">
        <v>272</v>
      </c>
      <c r="K39" s="215"/>
      <c r="L39" s="215"/>
      <c r="M39" s="217"/>
    </row>
    <row r="40" spans="1:13" s="164" customFormat="1" ht="150" customHeight="1">
      <c r="A40" s="219">
        <f t="shared" si="0"/>
        <v>2</v>
      </c>
      <c r="B40" s="222" t="str">
        <f>VLOOKUP($A40,'1. 점검대상'!$B$4:$H$902,2,FALSE)</f>
        <v>SDN_FW_#2</v>
      </c>
      <c r="C40" s="222" t="str">
        <f>VLOOKUP($A40,'1. 점검대상'!$B$4:$H$902,3,FALSE)</f>
        <v>10.1.44.34</v>
      </c>
      <c r="D40" s="222" t="str">
        <f>VLOOKUP($A40,'1. 점검대상'!$B$4:$H$902,4,FALSE)</f>
        <v>FW 3700U</v>
      </c>
      <c r="E40" s="213" t="s">
        <v>231</v>
      </c>
      <c r="F40" s="214" t="s">
        <v>239</v>
      </c>
      <c r="G40" s="214" t="s">
        <v>310</v>
      </c>
      <c r="H40" s="214" t="s">
        <v>7</v>
      </c>
      <c r="I40" s="191" t="s">
        <v>330</v>
      </c>
      <c r="J40" s="216" t="s">
        <v>273</v>
      </c>
      <c r="K40" s="215"/>
      <c r="L40" s="215"/>
      <c r="M40" s="219"/>
    </row>
    <row r="41" spans="1:13" s="164" customFormat="1" ht="150" customHeight="1">
      <c r="A41" s="219">
        <f t="shared" si="0"/>
        <v>2</v>
      </c>
      <c r="B41" s="222" t="str">
        <f>VLOOKUP($A41,'1. 점검대상'!$B$4:$H$902,2,FALSE)</f>
        <v>SDN_FW_#2</v>
      </c>
      <c r="C41" s="222" t="str">
        <f>VLOOKUP($A41,'1. 점검대상'!$B$4:$H$902,3,FALSE)</f>
        <v>10.1.44.34</v>
      </c>
      <c r="D41" s="222" t="str">
        <f>VLOOKUP($A41,'1. 점검대상'!$B$4:$H$902,4,FALSE)</f>
        <v>FW 3700U</v>
      </c>
      <c r="E41" s="213" t="s">
        <v>232</v>
      </c>
      <c r="F41" s="214" t="s">
        <v>240</v>
      </c>
      <c r="G41" s="214" t="s">
        <v>311</v>
      </c>
      <c r="H41" s="214" t="s">
        <v>6</v>
      </c>
      <c r="I41" s="191" t="s">
        <v>330</v>
      </c>
      <c r="J41" s="216" t="s">
        <v>323</v>
      </c>
      <c r="K41" s="215"/>
      <c r="L41" s="215"/>
      <c r="M41" s="219"/>
    </row>
    <row r="42" spans="1:13" s="164" customFormat="1" ht="150" customHeight="1">
      <c r="A42" s="219">
        <f t="shared" si="0"/>
        <v>2</v>
      </c>
      <c r="B42" s="222" t="str">
        <f>VLOOKUP($A42,'1. 점검대상'!$B$4:$H$902,2,FALSE)</f>
        <v>SDN_FW_#2</v>
      </c>
      <c r="C42" s="222" t="str">
        <f>VLOOKUP($A42,'1. 점검대상'!$B$4:$H$902,3,FALSE)</f>
        <v>10.1.44.34</v>
      </c>
      <c r="D42" s="222" t="str">
        <f>VLOOKUP($A42,'1. 점검대상'!$B$4:$H$902,4,FALSE)</f>
        <v>FW 3700U</v>
      </c>
      <c r="E42" s="221" t="s">
        <v>232</v>
      </c>
      <c r="F42" s="214" t="s">
        <v>241</v>
      </c>
      <c r="G42" s="214" t="s">
        <v>312</v>
      </c>
      <c r="H42" s="214" t="s">
        <v>6</v>
      </c>
      <c r="I42" s="191" t="s">
        <v>330</v>
      </c>
      <c r="J42" s="216" t="s">
        <v>262</v>
      </c>
      <c r="K42" s="215"/>
      <c r="L42" s="215"/>
      <c r="M42" s="217"/>
    </row>
    <row r="43" spans="1:13" s="164" customFormat="1" ht="150" customHeight="1">
      <c r="A43" s="219">
        <f t="shared" si="0"/>
        <v>2</v>
      </c>
      <c r="B43" s="222" t="str">
        <f>VLOOKUP($A43,'1. 점검대상'!$B$4:$H$902,2,FALSE)</f>
        <v>SDN_FW_#2</v>
      </c>
      <c r="C43" s="222" t="str">
        <f>VLOOKUP($A43,'1. 점검대상'!$B$4:$H$902,3,FALSE)</f>
        <v>10.1.44.34</v>
      </c>
      <c r="D43" s="222" t="str">
        <f>VLOOKUP($A43,'1. 점검대상'!$B$4:$H$902,4,FALSE)</f>
        <v>FW 3700U</v>
      </c>
      <c r="E43" s="221" t="s">
        <v>232</v>
      </c>
      <c r="F43" s="214" t="s">
        <v>313</v>
      </c>
      <c r="G43" s="214" t="s">
        <v>314</v>
      </c>
      <c r="H43" s="214" t="s">
        <v>6</v>
      </c>
      <c r="I43" s="191" t="s">
        <v>330</v>
      </c>
      <c r="J43" s="220" t="s">
        <v>263</v>
      </c>
      <c r="K43" s="215"/>
      <c r="L43" s="215"/>
      <c r="M43" s="217"/>
    </row>
    <row r="44" spans="1:13" s="164" customFormat="1" ht="150" customHeight="1">
      <c r="A44" s="219">
        <f t="shared" si="0"/>
        <v>2</v>
      </c>
      <c r="B44" s="222" t="str">
        <f>VLOOKUP($A44,'1. 점검대상'!$B$4:$H$902,2,FALSE)</f>
        <v>SDN_FW_#2</v>
      </c>
      <c r="C44" s="222" t="str">
        <f>VLOOKUP($A44,'1. 점검대상'!$B$4:$H$902,3,FALSE)</f>
        <v>10.1.44.34</v>
      </c>
      <c r="D44" s="222" t="str">
        <f>VLOOKUP($A44,'1. 점검대상'!$B$4:$H$902,4,FALSE)</f>
        <v>FW 3700U</v>
      </c>
      <c r="E44" s="213" t="s">
        <v>232</v>
      </c>
      <c r="F44" s="214" t="s">
        <v>315</v>
      </c>
      <c r="G44" s="214" t="s">
        <v>316</v>
      </c>
      <c r="H44" s="214" t="s">
        <v>6</v>
      </c>
      <c r="I44" s="191" t="s">
        <v>330</v>
      </c>
      <c r="J44" s="216" t="s">
        <v>264</v>
      </c>
      <c r="K44" s="215"/>
      <c r="L44" s="215"/>
      <c r="M44" s="219"/>
    </row>
    <row r="45" spans="1:13" s="164" customFormat="1" ht="150" customHeight="1">
      <c r="A45" s="219">
        <f t="shared" si="0"/>
        <v>2</v>
      </c>
      <c r="B45" s="222" t="str">
        <f>VLOOKUP($A45,'1. 점검대상'!$B$4:$H$902,2,FALSE)</f>
        <v>SDN_FW_#2</v>
      </c>
      <c r="C45" s="222" t="str">
        <f>VLOOKUP($A45,'1. 점검대상'!$B$4:$H$902,3,FALSE)</f>
        <v>10.1.44.34</v>
      </c>
      <c r="D45" s="222" t="str">
        <f>VLOOKUP($A45,'1. 점검대상'!$B$4:$H$902,4,FALSE)</f>
        <v>FW 3700U</v>
      </c>
      <c r="E45" s="213" t="s">
        <v>232</v>
      </c>
      <c r="F45" s="214" t="s">
        <v>242</v>
      </c>
      <c r="G45" s="214" t="s">
        <v>317</v>
      </c>
      <c r="H45" s="214" t="s">
        <v>6</v>
      </c>
      <c r="I45" s="191" t="s">
        <v>330</v>
      </c>
      <c r="J45" s="216" t="s">
        <v>265</v>
      </c>
      <c r="K45" s="219"/>
      <c r="L45" s="219"/>
      <c r="M45" s="219"/>
    </row>
    <row r="46" spans="1:13" s="164" customFormat="1" ht="150" customHeight="1">
      <c r="A46" s="219">
        <f t="shared" si="0"/>
        <v>2</v>
      </c>
      <c r="B46" s="222" t="str">
        <f>VLOOKUP($A46,'1. 점검대상'!$B$4:$H$902,2,FALSE)</f>
        <v>SDN_FW_#2</v>
      </c>
      <c r="C46" s="222" t="str">
        <f>VLOOKUP($A46,'1. 점검대상'!$B$4:$H$902,3,FALSE)</f>
        <v>10.1.44.34</v>
      </c>
      <c r="D46" s="222" t="str">
        <f>VLOOKUP($A46,'1. 점검대상'!$B$4:$H$902,4,FALSE)</f>
        <v>FW 3700U</v>
      </c>
      <c r="E46" s="213" t="s">
        <v>232</v>
      </c>
      <c r="F46" s="214" t="s">
        <v>243</v>
      </c>
      <c r="G46" s="214" t="s">
        <v>318</v>
      </c>
      <c r="H46" s="214" t="s">
        <v>6</v>
      </c>
      <c r="I46" s="191" t="s">
        <v>330</v>
      </c>
      <c r="J46" s="216" t="s">
        <v>266</v>
      </c>
      <c r="K46" s="215"/>
      <c r="L46" s="215"/>
      <c r="M46" s="217"/>
    </row>
    <row r="47" spans="1:13" s="164" customFormat="1" ht="150" customHeight="1">
      <c r="A47" s="219">
        <f t="shared" si="0"/>
        <v>2</v>
      </c>
      <c r="B47" s="222" t="str">
        <f>VLOOKUP($A47,'1. 점검대상'!$B$4:$H$902,2,FALSE)</f>
        <v>SDN_FW_#2</v>
      </c>
      <c r="C47" s="222" t="str">
        <f>VLOOKUP($A47,'1. 점검대상'!$B$4:$H$902,3,FALSE)</f>
        <v>10.1.44.34</v>
      </c>
      <c r="D47" s="222" t="str">
        <f>VLOOKUP($A47,'1. 점검대상'!$B$4:$H$902,4,FALSE)</f>
        <v>FW 3700U</v>
      </c>
      <c r="E47" s="213" t="s">
        <v>232</v>
      </c>
      <c r="F47" s="214" t="s">
        <v>244</v>
      </c>
      <c r="G47" s="214" t="s">
        <v>319</v>
      </c>
      <c r="H47" s="214" t="s">
        <v>6</v>
      </c>
      <c r="I47" s="191" t="s">
        <v>330</v>
      </c>
      <c r="J47" s="216" t="s">
        <v>284</v>
      </c>
      <c r="K47" s="215"/>
      <c r="L47" s="215"/>
      <c r="M47" s="217"/>
    </row>
    <row r="48" spans="1:13" s="164" customFormat="1" ht="150" customHeight="1">
      <c r="A48" s="219">
        <f t="shared" si="0"/>
        <v>2</v>
      </c>
      <c r="B48" s="222" t="str">
        <f>VLOOKUP($A48,'1. 점검대상'!$B$4:$H$902,2,FALSE)</f>
        <v>SDN_FW_#2</v>
      </c>
      <c r="C48" s="222" t="str">
        <f>VLOOKUP($A48,'1. 점검대상'!$B$4:$H$902,3,FALSE)</f>
        <v>10.1.44.34</v>
      </c>
      <c r="D48" s="222" t="str">
        <f>VLOOKUP($A48,'1. 점검대상'!$B$4:$H$902,4,FALSE)</f>
        <v>FW 3700U</v>
      </c>
      <c r="E48" s="213" t="s">
        <v>232</v>
      </c>
      <c r="F48" s="214" t="s">
        <v>245</v>
      </c>
      <c r="G48" s="214" t="s">
        <v>320</v>
      </c>
      <c r="H48" s="214" t="s">
        <v>6</v>
      </c>
      <c r="I48" s="191" t="s">
        <v>330</v>
      </c>
      <c r="J48" s="216" t="s">
        <v>267</v>
      </c>
      <c r="K48" s="215"/>
      <c r="L48" s="215"/>
      <c r="M48" s="217"/>
    </row>
    <row r="49" spans="1:13" s="164" customFormat="1" ht="150" customHeight="1">
      <c r="A49" s="219">
        <f t="shared" si="0"/>
        <v>2</v>
      </c>
      <c r="B49" s="222" t="str">
        <f>VLOOKUP($A49,'1. 점검대상'!$B$4:$H$902,2,FALSE)</f>
        <v>SDN_FW_#2</v>
      </c>
      <c r="C49" s="222" t="str">
        <f>VLOOKUP($A49,'1. 점검대상'!$B$4:$H$902,3,FALSE)</f>
        <v>10.1.44.34</v>
      </c>
      <c r="D49" s="222" t="str">
        <f>VLOOKUP($A49,'1. 점검대상'!$B$4:$H$902,4,FALSE)</f>
        <v>FW 3700U</v>
      </c>
      <c r="E49" s="213" t="s">
        <v>232</v>
      </c>
      <c r="F49" s="214" t="s">
        <v>246</v>
      </c>
      <c r="G49" s="214" t="s">
        <v>321</v>
      </c>
      <c r="H49" s="214" t="s">
        <v>7</v>
      </c>
      <c r="I49" s="191" t="s">
        <v>330</v>
      </c>
      <c r="J49" s="216" t="s">
        <v>274</v>
      </c>
      <c r="K49" s="215"/>
      <c r="L49" s="215"/>
      <c r="M49" s="219"/>
    </row>
    <row r="50" spans="1:13" ht="17">
      <c r="I50" s="191"/>
    </row>
  </sheetData>
  <autoFilter ref="A3:M49" xr:uid="{00000000-0009-0000-0000-000004000000}"/>
  <phoneticPr fontId="5" type="noConversion"/>
  <conditionalFormatting sqref="I1:I1048576">
    <cfRule type="containsText" dxfId="34" priority="1" operator="containsText" text="확인중">
      <formula>NOT(ISERROR(SEARCH("확인중",I1)))</formula>
    </cfRule>
  </conditionalFormatting>
  <conditionalFormatting sqref="I4:I50">
    <cfRule type="containsText" dxfId="33" priority="155" stopIfTrue="1" operator="containsText" text="미조치">
      <formula>NOT(ISERROR(SEARCH("미조치",I4)))</formula>
    </cfRule>
  </conditionalFormatting>
  <conditionalFormatting sqref="I4:I527">
    <cfRule type="containsText" dxfId="32" priority="45" operator="containsText" text="N/A">
      <formula>NOT(ISERROR(SEARCH("N/A",I4)))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  <headerFooter>
    <oddFooter>&amp;C&amp;P/&amp;N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N95"/>
  <sheetViews>
    <sheetView view="pageBreakPreview" topLeftCell="B1" zoomScale="85" zoomScaleNormal="85" zoomScaleSheetLayoutView="85" workbookViewId="0">
      <selection activeCell="C7" sqref="C7"/>
    </sheetView>
  </sheetViews>
  <sheetFormatPr defaultColWidth="9" defaultRowHeight="18" customHeight="1"/>
  <cols>
    <col min="1" max="1" width="3.25" style="116" hidden="1" customWidth="1"/>
    <col min="2" max="2" width="21.5" style="17" customWidth="1"/>
    <col min="3" max="3" width="47.25" style="17" customWidth="1"/>
    <col min="4" max="4" width="7.25" style="17" customWidth="1"/>
    <col min="5" max="5" width="9.5" style="17" customWidth="1"/>
    <col min="6" max="13" width="14.08203125" style="17" customWidth="1"/>
    <col min="14" max="16384" width="9" style="17"/>
  </cols>
  <sheetData>
    <row r="1" spans="1:14" ht="18" customHeight="1">
      <c r="B1" s="88" t="s">
        <v>27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3" spans="1:14" ht="18" customHeight="1">
      <c r="B3" s="29"/>
      <c r="C3" s="30"/>
      <c r="D3" s="30"/>
      <c r="E3" s="21" t="s">
        <v>1</v>
      </c>
      <c r="F3" s="22">
        <f>INT((COLUMN()-6))+1</f>
        <v>1</v>
      </c>
      <c r="G3" s="22">
        <f t="shared" ref="G3:M3" si="0">INT((COLUMN()-6))+1</f>
        <v>2</v>
      </c>
      <c r="H3" s="22">
        <f t="shared" si="0"/>
        <v>3</v>
      </c>
      <c r="I3" s="22">
        <f t="shared" si="0"/>
        <v>4</v>
      </c>
      <c r="J3" s="22">
        <f>INT((COLUMN()-6))+1</f>
        <v>5</v>
      </c>
      <c r="K3" s="22">
        <f t="shared" si="0"/>
        <v>6</v>
      </c>
      <c r="L3" s="22">
        <f t="shared" si="0"/>
        <v>7</v>
      </c>
      <c r="M3" s="22">
        <f t="shared" si="0"/>
        <v>8</v>
      </c>
    </row>
    <row r="4" spans="1:14" ht="18" customHeight="1">
      <c r="B4" s="18"/>
      <c r="C4" s="19"/>
      <c r="D4" s="19"/>
      <c r="E4" s="20" t="s">
        <v>22</v>
      </c>
      <c r="F4" s="22" t="e">
        <f>#REF!</f>
        <v>#REF!</v>
      </c>
      <c r="G4" s="22" t="e">
        <f>#REF!</f>
        <v>#REF!</v>
      </c>
      <c r="H4" s="22" t="e">
        <f>#REF!</f>
        <v>#REF!</v>
      </c>
      <c r="I4" s="22" t="e">
        <f>#REF!</f>
        <v>#REF!</v>
      </c>
      <c r="J4" s="22" t="e">
        <f>#REF!</f>
        <v>#REF!</v>
      </c>
      <c r="K4" s="22" t="e">
        <f>#REF!</f>
        <v>#REF!</v>
      </c>
      <c r="L4" s="22" t="e">
        <f>#REF!</f>
        <v>#REF!</v>
      </c>
      <c r="M4" s="22" t="e">
        <f>#REF!</f>
        <v>#REF!</v>
      </c>
    </row>
    <row r="5" spans="1:14" ht="18" customHeight="1">
      <c r="B5" s="18"/>
      <c r="C5" s="19"/>
      <c r="D5" s="19"/>
      <c r="E5" s="20" t="s">
        <v>21</v>
      </c>
      <c r="F5" s="22" t="e">
        <f>#REF!</f>
        <v>#REF!</v>
      </c>
      <c r="G5" s="22" t="e">
        <f>#REF!</f>
        <v>#REF!</v>
      </c>
      <c r="H5" s="22" t="e">
        <f>#REF!</f>
        <v>#REF!</v>
      </c>
      <c r="I5" s="22" t="e">
        <f>#REF!</f>
        <v>#REF!</v>
      </c>
      <c r="J5" s="22" t="e">
        <f>#REF!</f>
        <v>#REF!</v>
      </c>
      <c r="K5" s="22" t="e">
        <f>#REF!</f>
        <v>#REF!</v>
      </c>
      <c r="L5" s="22" t="e">
        <f>#REF!</f>
        <v>#REF!</v>
      </c>
      <c r="M5" s="22" t="e">
        <f>#REF!</f>
        <v>#REF!</v>
      </c>
    </row>
    <row r="6" spans="1:14" ht="18" customHeight="1">
      <c r="B6" s="31"/>
      <c r="C6" s="19"/>
      <c r="D6" s="19"/>
      <c r="E6" s="20" t="s">
        <v>2</v>
      </c>
      <c r="F6" s="22" t="e">
        <f ca="1">INDIRECT(ADDRESS((F$3-1)+4,3,4,TRUE,"1. 진단대상"))</f>
        <v>#REF!</v>
      </c>
      <c r="G6" s="22" t="e">
        <f t="shared" ref="G6:M6" ca="1" si="1">INDIRECT(ADDRESS((G$3-1)+4,3,4,TRUE,"1. 진단대상"))</f>
        <v>#REF!</v>
      </c>
      <c r="H6" s="22" t="e">
        <f t="shared" ca="1" si="1"/>
        <v>#REF!</v>
      </c>
      <c r="I6" s="22" t="e">
        <f t="shared" ca="1" si="1"/>
        <v>#REF!</v>
      </c>
      <c r="J6" s="22" t="e">
        <f t="shared" ca="1" si="1"/>
        <v>#REF!</v>
      </c>
      <c r="K6" s="22" t="e">
        <f t="shared" ca="1" si="1"/>
        <v>#REF!</v>
      </c>
      <c r="L6" s="22" t="e">
        <f t="shared" ca="1" si="1"/>
        <v>#REF!</v>
      </c>
      <c r="M6" s="22" t="e">
        <f t="shared" ca="1" si="1"/>
        <v>#REF!</v>
      </c>
    </row>
    <row r="7" spans="1:14" ht="18" customHeight="1">
      <c r="B7" s="31"/>
      <c r="C7" s="19"/>
      <c r="D7" s="19"/>
      <c r="E7" s="20" t="s">
        <v>3</v>
      </c>
      <c r="F7" s="22" t="e">
        <f ca="1">INDIRECT(ADDRESS((F$3-1)+4,4,4,TRUE,"1. 진단대상"))</f>
        <v>#REF!</v>
      </c>
      <c r="G7" s="22" t="e">
        <f t="shared" ref="G7:M7" ca="1" si="2">INDIRECT(ADDRESS((G$3-1)+4,4,4,TRUE,"1. 진단대상"))</f>
        <v>#REF!</v>
      </c>
      <c r="H7" s="22" t="e">
        <f t="shared" ca="1" si="2"/>
        <v>#REF!</v>
      </c>
      <c r="I7" s="22" t="e">
        <f t="shared" ca="1" si="2"/>
        <v>#REF!</v>
      </c>
      <c r="J7" s="22" t="e">
        <f t="shared" ca="1" si="2"/>
        <v>#REF!</v>
      </c>
      <c r="K7" s="22" t="e">
        <f t="shared" ca="1" si="2"/>
        <v>#REF!</v>
      </c>
      <c r="L7" s="22" t="e">
        <f t="shared" ca="1" si="2"/>
        <v>#REF!</v>
      </c>
      <c r="M7" s="22" t="e">
        <f t="shared" ca="1" si="2"/>
        <v>#REF!</v>
      </c>
    </row>
    <row r="8" spans="1:14" s="73" customFormat="1" ht="18" customHeight="1">
      <c r="A8" s="117"/>
      <c r="B8" s="74"/>
      <c r="C8" s="75"/>
      <c r="D8" s="75"/>
      <c r="E8" s="76" t="s">
        <v>9</v>
      </c>
      <c r="F8" s="22" t="e">
        <f ca="1">INDIRECT(ADDRESS((F$3-1)+4,5,4,TRUE,"1. 진단대상"))</f>
        <v>#REF!</v>
      </c>
      <c r="G8" s="22" t="e">
        <f t="shared" ref="G8:M8" ca="1" si="3">INDIRECT(ADDRESS((G$3-1)+4,5,4,TRUE,"1. 진단대상"))</f>
        <v>#REF!</v>
      </c>
      <c r="H8" s="22" t="e">
        <f t="shared" ca="1" si="3"/>
        <v>#REF!</v>
      </c>
      <c r="I8" s="22" t="e">
        <f t="shared" ca="1" si="3"/>
        <v>#REF!</v>
      </c>
      <c r="J8" s="22" t="e">
        <f t="shared" ca="1" si="3"/>
        <v>#REF!</v>
      </c>
      <c r="K8" s="22" t="e">
        <f t="shared" ca="1" si="3"/>
        <v>#REF!</v>
      </c>
      <c r="L8" s="22" t="e">
        <f t="shared" ca="1" si="3"/>
        <v>#REF!</v>
      </c>
      <c r="M8" s="22" t="e">
        <f t="shared" ca="1" si="3"/>
        <v>#REF!</v>
      </c>
    </row>
    <row r="9" spans="1:14" ht="18" customHeight="1">
      <c r="B9" s="32"/>
      <c r="C9" s="33"/>
      <c r="D9" s="33"/>
      <c r="E9" s="34" t="s">
        <v>8</v>
      </c>
      <c r="F9" s="22" t="e">
        <f ca="1">INDIRECT(ADDRESS((F$3-1)+4,6,4,TRUE,"1. 진단대상"))</f>
        <v>#REF!</v>
      </c>
      <c r="G9" s="22" t="e">
        <f t="shared" ref="G9:M9" ca="1" si="4">INDIRECT(ADDRESS((G$3-1)+4,6,4,TRUE,"1. 진단대상"))</f>
        <v>#REF!</v>
      </c>
      <c r="H9" s="22" t="e">
        <f t="shared" ca="1" si="4"/>
        <v>#REF!</v>
      </c>
      <c r="I9" s="22" t="e">
        <f t="shared" ca="1" si="4"/>
        <v>#REF!</v>
      </c>
      <c r="J9" s="22" t="e">
        <f t="shared" ca="1" si="4"/>
        <v>#REF!</v>
      </c>
      <c r="K9" s="22" t="e">
        <f t="shared" ca="1" si="4"/>
        <v>#REF!</v>
      </c>
      <c r="L9" s="22" t="e">
        <f t="shared" ca="1" si="4"/>
        <v>#REF!</v>
      </c>
      <c r="M9" s="22" t="e">
        <f t="shared" ca="1" si="4"/>
        <v>#REF!</v>
      </c>
    </row>
    <row r="10" spans="1:14" ht="18" customHeight="1" thickBot="1">
      <c r="B10" s="146" t="s">
        <v>64</v>
      </c>
      <c r="C10" s="146" t="s">
        <v>58</v>
      </c>
      <c r="D10" s="146" t="s">
        <v>0</v>
      </c>
      <c r="E10" s="146" t="s">
        <v>4</v>
      </c>
      <c r="F10" s="146" t="s">
        <v>5</v>
      </c>
      <c r="G10" s="146" t="s">
        <v>5</v>
      </c>
      <c r="H10" s="146" t="s">
        <v>5</v>
      </c>
      <c r="I10" s="146" t="s">
        <v>5</v>
      </c>
      <c r="J10" s="146" t="s">
        <v>5</v>
      </c>
      <c r="K10" s="146" t="s">
        <v>5</v>
      </c>
      <c r="L10" s="146" t="s">
        <v>5</v>
      </c>
      <c r="M10" s="146" t="s">
        <v>5</v>
      </c>
    </row>
    <row r="11" spans="1:14" ht="18" customHeight="1">
      <c r="A11" s="116">
        <f>INT((ROW()-11))+1</f>
        <v>1</v>
      </c>
      <c r="B11" s="147" t="s">
        <v>43</v>
      </c>
      <c r="C11" s="148" t="s">
        <v>72</v>
      </c>
      <c r="D11" s="149" t="s">
        <v>54</v>
      </c>
      <c r="E11" s="149" t="s">
        <v>90</v>
      </c>
      <c r="F11" s="150" t="s">
        <v>114</v>
      </c>
      <c r="G11" s="150" t="s">
        <v>114</v>
      </c>
      <c r="H11" s="150" t="s">
        <v>114</v>
      </c>
      <c r="I11" s="150" t="s">
        <v>114</v>
      </c>
      <c r="J11" s="150" t="s">
        <v>114</v>
      </c>
      <c r="K11" s="150" t="s">
        <v>114</v>
      </c>
      <c r="L11" s="150" t="s">
        <v>114</v>
      </c>
      <c r="M11" s="151" t="s">
        <v>114</v>
      </c>
      <c r="N11" s="17">
        <f>COUNTIF(F11:M11,"취약")</f>
        <v>0</v>
      </c>
    </row>
    <row r="12" spans="1:14" ht="18" customHeight="1">
      <c r="A12" s="116">
        <f t="shared" ref="A12:A26" si="5">INT((ROW()-11))+1</f>
        <v>2</v>
      </c>
      <c r="B12" s="152" t="s">
        <v>155</v>
      </c>
      <c r="C12" s="135" t="s">
        <v>73</v>
      </c>
      <c r="D12" s="137" t="s">
        <v>54</v>
      </c>
      <c r="E12" s="137" t="s">
        <v>90</v>
      </c>
      <c r="F12" s="36" t="s">
        <v>114</v>
      </c>
      <c r="G12" s="36" t="s">
        <v>114</v>
      </c>
      <c r="H12" s="36" t="s">
        <v>114</v>
      </c>
      <c r="I12" s="36" t="s">
        <v>114</v>
      </c>
      <c r="J12" s="36" t="s">
        <v>114</v>
      </c>
      <c r="K12" s="36" t="s">
        <v>114</v>
      </c>
      <c r="L12" s="36" t="s">
        <v>114</v>
      </c>
      <c r="M12" s="153" t="s">
        <v>114</v>
      </c>
      <c r="N12" s="17">
        <f t="shared" ref="N12:N26" si="6">COUNTIF(F12:M12,"취약")</f>
        <v>0</v>
      </c>
    </row>
    <row r="13" spans="1:14" ht="18" customHeight="1">
      <c r="A13" s="116">
        <f t="shared" si="5"/>
        <v>3</v>
      </c>
      <c r="B13" s="152" t="s">
        <v>155</v>
      </c>
      <c r="C13" s="135" t="s">
        <v>185</v>
      </c>
      <c r="D13" s="137" t="s">
        <v>54</v>
      </c>
      <c r="E13" s="137" t="s">
        <v>90</v>
      </c>
      <c r="F13" s="36" t="s">
        <v>114</v>
      </c>
      <c r="G13" s="36" t="s">
        <v>114</v>
      </c>
      <c r="H13" s="36" t="s">
        <v>114</v>
      </c>
      <c r="I13" s="36" t="s">
        <v>114</v>
      </c>
      <c r="J13" s="36" t="s">
        <v>114</v>
      </c>
      <c r="K13" s="36" t="s">
        <v>114</v>
      </c>
      <c r="L13" s="36" t="s">
        <v>114</v>
      </c>
      <c r="M13" s="153" t="s">
        <v>114</v>
      </c>
      <c r="N13" s="17">
        <f t="shared" si="6"/>
        <v>0</v>
      </c>
    </row>
    <row r="14" spans="1:14" ht="18" customHeight="1" thickBot="1">
      <c r="A14" s="116">
        <f t="shared" si="5"/>
        <v>4</v>
      </c>
      <c r="B14" s="152" t="s">
        <v>155</v>
      </c>
      <c r="C14" s="135" t="s">
        <v>186</v>
      </c>
      <c r="D14" s="137" t="s">
        <v>54</v>
      </c>
      <c r="E14" s="137" t="s">
        <v>90</v>
      </c>
      <c r="F14" s="36" t="s">
        <v>114</v>
      </c>
      <c r="G14" s="36" t="s">
        <v>114</v>
      </c>
      <c r="H14" s="36" t="s">
        <v>114</v>
      </c>
      <c r="I14" s="36" t="s">
        <v>114</v>
      </c>
      <c r="J14" s="36" t="s">
        <v>114</v>
      </c>
      <c r="K14" s="36" t="s">
        <v>114</v>
      </c>
      <c r="L14" s="36" t="s">
        <v>114</v>
      </c>
      <c r="M14" s="153" t="s">
        <v>114</v>
      </c>
      <c r="N14" s="17">
        <f t="shared" si="6"/>
        <v>0</v>
      </c>
    </row>
    <row r="15" spans="1:14" ht="18" customHeight="1">
      <c r="A15" s="116">
        <f t="shared" si="5"/>
        <v>5</v>
      </c>
      <c r="B15" s="147" t="s">
        <v>156</v>
      </c>
      <c r="C15" s="148" t="s">
        <v>77</v>
      </c>
      <c r="D15" s="149" t="s">
        <v>54</v>
      </c>
      <c r="E15" s="149" t="s">
        <v>91</v>
      </c>
      <c r="F15" s="150" t="s">
        <v>114</v>
      </c>
      <c r="G15" s="150" t="s">
        <v>114</v>
      </c>
      <c r="H15" s="150" t="s">
        <v>114</v>
      </c>
      <c r="I15" s="150" t="s">
        <v>114</v>
      </c>
      <c r="J15" s="150" t="s">
        <v>114</v>
      </c>
      <c r="K15" s="150" t="s">
        <v>114</v>
      </c>
      <c r="L15" s="150" t="s">
        <v>114</v>
      </c>
      <c r="M15" s="151" t="s">
        <v>114</v>
      </c>
      <c r="N15" s="17">
        <f t="shared" si="6"/>
        <v>0</v>
      </c>
    </row>
    <row r="16" spans="1:14" ht="18" customHeight="1">
      <c r="A16" s="116">
        <f t="shared" si="5"/>
        <v>6</v>
      </c>
      <c r="B16" s="152" t="s">
        <v>156</v>
      </c>
      <c r="C16" s="135" t="s">
        <v>78</v>
      </c>
      <c r="D16" s="137" t="s">
        <v>54</v>
      </c>
      <c r="E16" s="137" t="s">
        <v>92</v>
      </c>
      <c r="F16" s="36" t="s">
        <v>114</v>
      </c>
      <c r="G16" s="36" t="s">
        <v>114</v>
      </c>
      <c r="H16" s="36" t="s">
        <v>114</v>
      </c>
      <c r="I16" s="36" t="s">
        <v>114</v>
      </c>
      <c r="J16" s="36" t="s">
        <v>114</v>
      </c>
      <c r="K16" s="36" t="s">
        <v>114</v>
      </c>
      <c r="L16" s="36" t="s">
        <v>114</v>
      </c>
      <c r="M16" s="153" t="s">
        <v>114</v>
      </c>
      <c r="N16" s="17">
        <f t="shared" si="6"/>
        <v>0</v>
      </c>
    </row>
    <row r="17" spans="1:14" ht="18" customHeight="1" thickBot="1">
      <c r="A17" s="116">
        <f t="shared" si="5"/>
        <v>7</v>
      </c>
      <c r="B17" s="154" t="s">
        <v>156</v>
      </c>
      <c r="C17" s="155" t="s">
        <v>79</v>
      </c>
      <c r="D17" s="156" t="s">
        <v>54</v>
      </c>
      <c r="E17" s="156" t="s">
        <v>90</v>
      </c>
      <c r="F17" s="157" t="s">
        <v>114</v>
      </c>
      <c r="G17" s="157" t="s">
        <v>114</v>
      </c>
      <c r="H17" s="157" t="s">
        <v>191</v>
      </c>
      <c r="I17" s="157" t="s">
        <v>191</v>
      </c>
      <c r="J17" s="157" t="s">
        <v>191</v>
      </c>
      <c r="K17" s="157" t="s">
        <v>191</v>
      </c>
      <c r="L17" s="157" t="s">
        <v>191</v>
      </c>
      <c r="M17" s="158" t="s">
        <v>191</v>
      </c>
      <c r="N17" s="17">
        <f t="shared" si="6"/>
        <v>0</v>
      </c>
    </row>
    <row r="18" spans="1:14" ht="18" customHeight="1">
      <c r="A18" s="116">
        <f t="shared" si="5"/>
        <v>8</v>
      </c>
      <c r="B18" s="147" t="s">
        <v>46</v>
      </c>
      <c r="C18" s="148" t="s">
        <v>187</v>
      </c>
      <c r="D18" s="149" t="s">
        <v>54</v>
      </c>
      <c r="E18" s="149" t="s">
        <v>90</v>
      </c>
      <c r="F18" s="150" t="s">
        <v>114</v>
      </c>
      <c r="G18" s="150" t="s">
        <v>114</v>
      </c>
      <c r="H18" s="150" t="s">
        <v>114</v>
      </c>
      <c r="I18" s="150" t="s">
        <v>114</v>
      </c>
      <c r="J18" s="150" t="s">
        <v>114</v>
      </c>
      <c r="K18" s="150" t="s">
        <v>114</v>
      </c>
      <c r="L18" s="150" t="s">
        <v>114</v>
      </c>
      <c r="M18" s="151" t="s">
        <v>114</v>
      </c>
      <c r="N18" s="17">
        <f t="shared" si="6"/>
        <v>0</v>
      </c>
    </row>
    <row r="19" spans="1:14" ht="18" customHeight="1">
      <c r="A19" s="116">
        <f t="shared" si="5"/>
        <v>9</v>
      </c>
      <c r="B19" s="152" t="s">
        <v>46</v>
      </c>
      <c r="C19" s="135" t="s">
        <v>94</v>
      </c>
      <c r="D19" s="137" t="s">
        <v>54</v>
      </c>
      <c r="E19" s="137" t="s">
        <v>90</v>
      </c>
      <c r="F19" s="36" t="s">
        <v>114</v>
      </c>
      <c r="G19" s="36" t="s">
        <v>114</v>
      </c>
      <c r="H19" s="36" t="s">
        <v>191</v>
      </c>
      <c r="I19" s="36" t="s">
        <v>191</v>
      </c>
      <c r="J19" s="36" t="s">
        <v>191</v>
      </c>
      <c r="K19" s="36" t="s">
        <v>191</v>
      </c>
      <c r="L19" s="36" t="s">
        <v>191</v>
      </c>
      <c r="M19" s="153" t="s">
        <v>191</v>
      </c>
      <c r="N19" s="17">
        <f t="shared" si="6"/>
        <v>0</v>
      </c>
    </row>
    <row r="20" spans="1:14" ht="18" customHeight="1">
      <c r="A20" s="116">
        <f t="shared" si="5"/>
        <v>10</v>
      </c>
      <c r="B20" s="152" t="s">
        <v>46</v>
      </c>
      <c r="C20" s="135" t="s">
        <v>95</v>
      </c>
      <c r="D20" s="137" t="s">
        <v>54</v>
      </c>
      <c r="E20" s="137" t="s">
        <v>91</v>
      </c>
      <c r="F20" s="36" t="s">
        <v>114</v>
      </c>
      <c r="G20" s="36" t="s">
        <v>114</v>
      </c>
      <c r="H20" s="36" t="s">
        <v>191</v>
      </c>
      <c r="I20" s="36" t="s">
        <v>191</v>
      </c>
      <c r="J20" s="36" t="s">
        <v>191</v>
      </c>
      <c r="K20" s="36" t="s">
        <v>191</v>
      </c>
      <c r="L20" s="36" t="s">
        <v>191</v>
      </c>
      <c r="M20" s="153" t="s">
        <v>191</v>
      </c>
      <c r="N20" s="17">
        <f t="shared" si="6"/>
        <v>0</v>
      </c>
    </row>
    <row r="21" spans="1:14" ht="18" customHeight="1">
      <c r="A21" s="116">
        <f t="shared" si="5"/>
        <v>11</v>
      </c>
      <c r="B21" s="152" t="s">
        <v>46</v>
      </c>
      <c r="C21" s="135" t="s">
        <v>188</v>
      </c>
      <c r="D21" s="137" t="s">
        <v>54</v>
      </c>
      <c r="E21" s="137" t="s">
        <v>90</v>
      </c>
      <c r="F21" s="36" t="s">
        <v>114</v>
      </c>
      <c r="G21" s="36" t="s">
        <v>114</v>
      </c>
      <c r="H21" s="36" t="s">
        <v>191</v>
      </c>
      <c r="I21" s="36" t="s">
        <v>191</v>
      </c>
      <c r="J21" s="36" t="s">
        <v>191</v>
      </c>
      <c r="K21" s="36" t="s">
        <v>191</v>
      </c>
      <c r="L21" s="36" t="s">
        <v>191</v>
      </c>
      <c r="M21" s="153" t="s">
        <v>191</v>
      </c>
      <c r="N21" s="17">
        <f t="shared" si="6"/>
        <v>0</v>
      </c>
    </row>
    <row r="22" spans="1:14" ht="18" customHeight="1">
      <c r="A22" s="116">
        <f t="shared" si="5"/>
        <v>12</v>
      </c>
      <c r="B22" s="152" t="s">
        <v>46</v>
      </c>
      <c r="C22" s="135" t="s">
        <v>97</v>
      </c>
      <c r="D22" s="137" t="s">
        <v>54</v>
      </c>
      <c r="E22" s="137" t="s">
        <v>103</v>
      </c>
      <c r="F22" s="36" t="s">
        <v>114</v>
      </c>
      <c r="G22" s="36" t="s">
        <v>114</v>
      </c>
      <c r="H22" s="36" t="s">
        <v>114</v>
      </c>
      <c r="I22" s="36" t="s">
        <v>114</v>
      </c>
      <c r="J22" s="36" t="s">
        <v>114</v>
      </c>
      <c r="K22" s="36" t="s">
        <v>114</v>
      </c>
      <c r="L22" s="36" t="s">
        <v>114</v>
      </c>
      <c r="M22" s="153" t="s">
        <v>114</v>
      </c>
      <c r="N22" s="17">
        <f t="shared" si="6"/>
        <v>0</v>
      </c>
    </row>
    <row r="23" spans="1:14" ht="18" customHeight="1">
      <c r="A23" s="116">
        <f t="shared" si="5"/>
        <v>13</v>
      </c>
      <c r="B23" s="152" t="s">
        <v>46</v>
      </c>
      <c r="C23" s="135" t="s">
        <v>98</v>
      </c>
      <c r="D23" s="137" t="s">
        <v>54</v>
      </c>
      <c r="E23" s="137" t="s">
        <v>90</v>
      </c>
      <c r="F23" s="36" t="s">
        <v>114</v>
      </c>
      <c r="G23" s="36" t="s">
        <v>114</v>
      </c>
      <c r="H23" s="36" t="s">
        <v>114</v>
      </c>
      <c r="I23" s="36" t="s">
        <v>114</v>
      </c>
      <c r="J23" s="36" t="s">
        <v>114</v>
      </c>
      <c r="K23" s="36" t="s">
        <v>114</v>
      </c>
      <c r="L23" s="36" t="s">
        <v>114</v>
      </c>
      <c r="M23" s="153" t="s">
        <v>114</v>
      </c>
      <c r="N23" s="17">
        <f t="shared" si="6"/>
        <v>0</v>
      </c>
    </row>
    <row r="24" spans="1:14" ht="18" customHeight="1">
      <c r="A24" s="116">
        <f t="shared" si="5"/>
        <v>14</v>
      </c>
      <c r="B24" s="152" t="s">
        <v>46</v>
      </c>
      <c r="C24" s="135" t="s">
        <v>99</v>
      </c>
      <c r="D24" s="137" t="s">
        <v>54</v>
      </c>
      <c r="E24" s="137" t="s">
        <v>104</v>
      </c>
      <c r="F24" s="36" t="s">
        <v>114</v>
      </c>
      <c r="G24" s="36" t="s">
        <v>114</v>
      </c>
      <c r="H24" s="36" t="s">
        <v>114</v>
      </c>
      <c r="I24" s="36" t="s">
        <v>114</v>
      </c>
      <c r="J24" s="36" t="s">
        <v>114</v>
      </c>
      <c r="K24" s="36" t="s">
        <v>114</v>
      </c>
      <c r="L24" s="36" t="s">
        <v>114</v>
      </c>
      <c r="M24" s="153" t="s">
        <v>114</v>
      </c>
      <c r="N24" s="17">
        <f t="shared" si="6"/>
        <v>0</v>
      </c>
    </row>
    <row r="25" spans="1:14" ht="18" customHeight="1" thickBot="1">
      <c r="A25" s="116">
        <f t="shared" si="5"/>
        <v>15</v>
      </c>
      <c r="B25" s="152" t="s">
        <v>46</v>
      </c>
      <c r="C25" s="135" t="s">
        <v>100</v>
      </c>
      <c r="D25" s="137" t="s">
        <v>54</v>
      </c>
      <c r="E25" s="137" t="s">
        <v>90</v>
      </c>
      <c r="F25" s="36" t="s">
        <v>114</v>
      </c>
      <c r="G25" s="36" t="s">
        <v>114</v>
      </c>
      <c r="H25" s="36" t="s">
        <v>114</v>
      </c>
      <c r="I25" s="36" t="s">
        <v>114</v>
      </c>
      <c r="J25" s="36" t="s">
        <v>114</v>
      </c>
      <c r="K25" s="36" t="s">
        <v>114</v>
      </c>
      <c r="L25" s="36" t="s">
        <v>114</v>
      </c>
      <c r="M25" s="153" t="s">
        <v>114</v>
      </c>
      <c r="N25" s="17">
        <f t="shared" si="6"/>
        <v>0</v>
      </c>
    </row>
    <row r="26" spans="1:14" ht="18" customHeight="1">
      <c r="A26" s="116">
        <f t="shared" si="5"/>
        <v>16</v>
      </c>
      <c r="B26" s="147" t="s">
        <v>157</v>
      </c>
      <c r="C26" s="148" t="s">
        <v>189</v>
      </c>
      <c r="D26" s="149" t="s">
        <v>54</v>
      </c>
      <c r="E26" s="149" t="s">
        <v>106</v>
      </c>
      <c r="F26" s="150" t="s">
        <v>190</v>
      </c>
      <c r="G26" s="150" t="s">
        <v>190</v>
      </c>
      <c r="H26" s="150" t="s">
        <v>190</v>
      </c>
      <c r="I26" s="150" t="s">
        <v>190</v>
      </c>
      <c r="J26" s="150" t="s">
        <v>190</v>
      </c>
      <c r="K26" s="150" t="s">
        <v>190</v>
      </c>
      <c r="L26" s="150" t="s">
        <v>190</v>
      </c>
      <c r="M26" s="151" t="s">
        <v>190</v>
      </c>
      <c r="N26" s="17">
        <f t="shared" si="6"/>
        <v>8</v>
      </c>
    </row>
    <row r="27" spans="1:14" s="38" customFormat="1" ht="18" customHeight="1">
      <c r="A27" s="118"/>
      <c r="B27" s="159"/>
      <c r="C27" s="160" t="s">
        <v>10</v>
      </c>
      <c r="D27" s="161"/>
      <c r="E27" s="42"/>
      <c r="F27" s="162">
        <f t="shared" ref="F27:M27" si="7">F52</f>
        <v>0.9375</v>
      </c>
      <c r="G27" s="162">
        <f t="shared" si="7"/>
        <v>0.9375</v>
      </c>
      <c r="H27" s="162">
        <f t="shared" si="7"/>
        <v>0.91666666666666663</v>
      </c>
      <c r="I27" s="162">
        <f t="shared" si="7"/>
        <v>0.91666666666666663</v>
      </c>
      <c r="J27" s="162">
        <f t="shared" si="7"/>
        <v>0.91666666666666663</v>
      </c>
      <c r="K27" s="162">
        <f t="shared" si="7"/>
        <v>0.91666666666666663</v>
      </c>
      <c r="L27" s="162">
        <f t="shared" si="7"/>
        <v>0.91666666666666663</v>
      </c>
      <c r="M27" s="162">
        <f t="shared" si="7"/>
        <v>0.91666666666666663</v>
      </c>
    </row>
    <row r="29" spans="1:14" ht="18" hidden="1" customHeight="1">
      <c r="F29" s="177"/>
    </row>
    <row r="30" spans="1:14" ht="18" hidden="1" customHeight="1"/>
    <row r="31" spans="1:14" ht="18" hidden="1" customHeight="1">
      <c r="C31" s="44" t="s">
        <v>11</v>
      </c>
    </row>
    <row r="32" spans="1:14" ht="18" hidden="1" customHeight="1">
      <c r="D32" s="45"/>
      <c r="E32" s="45"/>
      <c r="F32" s="46"/>
      <c r="G32" s="46"/>
      <c r="H32" s="46"/>
    </row>
    <row r="33" spans="1:13" ht="18" hidden="1" customHeight="1">
      <c r="D33" s="47"/>
      <c r="E33" s="23" t="s">
        <v>12</v>
      </c>
      <c r="F33" s="23" t="s">
        <v>5</v>
      </c>
      <c r="G33" s="23" t="s">
        <v>5</v>
      </c>
      <c r="H33" s="23" t="s">
        <v>5</v>
      </c>
      <c r="I33" s="23" t="s">
        <v>5</v>
      </c>
      <c r="J33" s="23" t="s">
        <v>5</v>
      </c>
      <c r="K33" s="23" t="s">
        <v>5</v>
      </c>
      <c r="L33" s="23" t="s">
        <v>5</v>
      </c>
      <c r="M33" s="23" t="s">
        <v>5</v>
      </c>
    </row>
    <row r="34" spans="1:13" ht="18" hidden="1" customHeight="1">
      <c r="A34" s="116">
        <f>INT((ROW()-44))+1</f>
        <v>-9</v>
      </c>
      <c r="B34" s="35" t="str">
        <f t="shared" ref="B34:B49" si="8">$B11</f>
        <v>1. 계정 관리</v>
      </c>
      <c r="C34" s="35" t="str">
        <f t="shared" ref="C34:C49" si="9">$C11</f>
        <v>1.01. 보안장비 Default 계정 변경</v>
      </c>
      <c r="D34" s="47"/>
      <c r="E34" s="48">
        <f t="shared" ref="E34:E49" si="10">IF($D11="상",10,0)+IF($D11="중",8,0)+IF($D11="하",6,0)</f>
        <v>10</v>
      </c>
      <c r="F34" s="49">
        <f t="shared" ref="F34:M43" si="11">IF(F11="N/A","N/A",IF(F11="조치",$E34,IF(F11="양호",$E34,IF(F11="취약",0,IF(F11="인터뷰",0,"진단결과 미입력")))))</f>
        <v>10</v>
      </c>
      <c r="G34" s="49">
        <f t="shared" si="11"/>
        <v>10</v>
      </c>
      <c r="H34" s="49">
        <f t="shared" si="11"/>
        <v>10</v>
      </c>
      <c r="I34" s="49">
        <f t="shared" si="11"/>
        <v>10</v>
      </c>
      <c r="J34" s="49">
        <f t="shared" si="11"/>
        <v>10</v>
      </c>
      <c r="K34" s="49">
        <f t="shared" si="11"/>
        <v>10</v>
      </c>
      <c r="L34" s="49">
        <f t="shared" si="11"/>
        <v>10</v>
      </c>
      <c r="M34" s="49">
        <f t="shared" si="11"/>
        <v>10</v>
      </c>
    </row>
    <row r="35" spans="1:13" ht="18" hidden="1" customHeight="1">
      <c r="A35" s="116">
        <f t="shared" ref="A35:A49" si="12">INT((ROW()-44))+1</f>
        <v>-8</v>
      </c>
      <c r="B35" s="35" t="str">
        <f t="shared" si="8"/>
        <v>1. 계정 관리</v>
      </c>
      <c r="C35" s="35" t="str">
        <f t="shared" si="9"/>
        <v>1.02. 보안장비 Default 패스워드 변경</v>
      </c>
      <c r="D35" s="47"/>
      <c r="E35" s="48">
        <f t="shared" si="10"/>
        <v>10</v>
      </c>
      <c r="F35" s="49">
        <f t="shared" si="11"/>
        <v>10</v>
      </c>
      <c r="G35" s="49">
        <f t="shared" si="11"/>
        <v>10</v>
      </c>
      <c r="H35" s="49">
        <f t="shared" si="11"/>
        <v>10</v>
      </c>
      <c r="I35" s="49">
        <f t="shared" si="11"/>
        <v>10</v>
      </c>
      <c r="J35" s="49">
        <f t="shared" si="11"/>
        <v>10</v>
      </c>
      <c r="K35" s="49">
        <f t="shared" si="11"/>
        <v>10</v>
      </c>
      <c r="L35" s="49">
        <f t="shared" si="11"/>
        <v>10</v>
      </c>
      <c r="M35" s="49">
        <f t="shared" si="11"/>
        <v>10</v>
      </c>
    </row>
    <row r="36" spans="1:13" ht="18" hidden="1" customHeight="1">
      <c r="A36" s="116">
        <f t="shared" si="12"/>
        <v>-7</v>
      </c>
      <c r="B36" s="35" t="str">
        <f t="shared" si="8"/>
        <v>1. 계정 관리</v>
      </c>
      <c r="C36" s="35" t="str">
        <f t="shared" si="9"/>
        <v>1.03. 보안장비 계정별 권한 설정</v>
      </c>
      <c r="D36" s="47"/>
      <c r="E36" s="48">
        <f t="shared" si="10"/>
        <v>10</v>
      </c>
      <c r="F36" s="49">
        <f t="shared" si="11"/>
        <v>10</v>
      </c>
      <c r="G36" s="49">
        <f t="shared" si="11"/>
        <v>10</v>
      </c>
      <c r="H36" s="49">
        <f t="shared" si="11"/>
        <v>10</v>
      </c>
      <c r="I36" s="49">
        <f t="shared" si="11"/>
        <v>10</v>
      </c>
      <c r="J36" s="49">
        <f t="shared" si="11"/>
        <v>10</v>
      </c>
      <c r="K36" s="49">
        <f t="shared" si="11"/>
        <v>10</v>
      </c>
      <c r="L36" s="49">
        <f t="shared" si="11"/>
        <v>10</v>
      </c>
      <c r="M36" s="49">
        <f t="shared" si="11"/>
        <v>10</v>
      </c>
    </row>
    <row r="37" spans="1:13" ht="18" hidden="1" customHeight="1">
      <c r="A37" s="116">
        <f t="shared" si="12"/>
        <v>-6</v>
      </c>
      <c r="B37" s="35" t="str">
        <f t="shared" si="8"/>
        <v>1. 계정 관리</v>
      </c>
      <c r="C37" s="35" t="str">
        <f t="shared" si="9"/>
        <v>1.04. 보안장비 계정 관리</v>
      </c>
      <c r="D37" s="47"/>
      <c r="E37" s="48">
        <f t="shared" si="10"/>
        <v>10</v>
      </c>
      <c r="F37" s="49">
        <f t="shared" si="11"/>
        <v>10</v>
      </c>
      <c r="G37" s="49">
        <f t="shared" si="11"/>
        <v>10</v>
      </c>
      <c r="H37" s="49">
        <f t="shared" si="11"/>
        <v>10</v>
      </c>
      <c r="I37" s="49">
        <f t="shared" si="11"/>
        <v>10</v>
      </c>
      <c r="J37" s="49">
        <f t="shared" si="11"/>
        <v>10</v>
      </c>
      <c r="K37" s="49">
        <f t="shared" si="11"/>
        <v>10</v>
      </c>
      <c r="L37" s="49">
        <f t="shared" si="11"/>
        <v>10</v>
      </c>
      <c r="M37" s="49">
        <f t="shared" si="11"/>
        <v>10</v>
      </c>
    </row>
    <row r="38" spans="1:13" ht="18" hidden="1" customHeight="1">
      <c r="A38" s="116">
        <f t="shared" si="12"/>
        <v>-5</v>
      </c>
      <c r="B38" s="35" t="str">
        <f t="shared" si="8"/>
        <v>2. 접근 관리</v>
      </c>
      <c r="C38" s="35" t="str">
        <f t="shared" si="9"/>
        <v>2.01. 보안장비 원격 관리 접근 통제</v>
      </c>
      <c r="D38" s="47"/>
      <c r="E38" s="48">
        <f t="shared" si="10"/>
        <v>10</v>
      </c>
      <c r="F38" s="49">
        <f t="shared" si="11"/>
        <v>10</v>
      </c>
      <c r="G38" s="49">
        <f t="shared" si="11"/>
        <v>10</v>
      </c>
      <c r="H38" s="49">
        <f t="shared" si="11"/>
        <v>10</v>
      </c>
      <c r="I38" s="49">
        <f t="shared" si="11"/>
        <v>10</v>
      </c>
      <c r="J38" s="49">
        <f t="shared" si="11"/>
        <v>10</v>
      </c>
      <c r="K38" s="49">
        <f t="shared" si="11"/>
        <v>10</v>
      </c>
      <c r="L38" s="49">
        <f t="shared" si="11"/>
        <v>10</v>
      </c>
      <c r="M38" s="49">
        <f t="shared" si="11"/>
        <v>10</v>
      </c>
    </row>
    <row r="39" spans="1:13" ht="18" hidden="1" customHeight="1">
      <c r="A39" s="116">
        <f t="shared" si="12"/>
        <v>-4</v>
      </c>
      <c r="B39" s="35" t="str">
        <f t="shared" si="8"/>
        <v>2. 접근 관리</v>
      </c>
      <c r="C39" s="35" t="str">
        <f t="shared" si="9"/>
        <v>2.02. 보안장비 보안 접속</v>
      </c>
      <c r="D39" s="47"/>
      <c r="E39" s="48">
        <f t="shared" si="10"/>
        <v>10</v>
      </c>
      <c r="F39" s="49">
        <f t="shared" si="11"/>
        <v>10</v>
      </c>
      <c r="G39" s="49">
        <f t="shared" si="11"/>
        <v>10</v>
      </c>
      <c r="H39" s="49">
        <f t="shared" si="11"/>
        <v>10</v>
      </c>
      <c r="I39" s="49">
        <f t="shared" si="11"/>
        <v>10</v>
      </c>
      <c r="J39" s="49">
        <f t="shared" si="11"/>
        <v>10</v>
      </c>
      <c r="K39" s="49">
        <f t="shared" si="11"/>
        <v>10</v>
      </c>
      <c r="L39" s="49">
        <f t="shared" si="11"/>
        <v>10</v>
      </c>
      <c r="M39" s="49">
        <f t="shared" si="11"/>
        <v>10</v>
      </c>
    </row>
    <row r="40" spans="1:13" ht="18" hidden="1" customHeight="1">
      <c r="A40" s="116">
        <f t="shared" si="12"/>
        <v>-3</v>
      </c>
      <c r="B40" s="35" t="str">
        <f t="shared" si="8"/>
        <v>2. 접근 관리</v>
      </c>
      <c r="C40" s="35" t="str">
        <f t="shared" si="9"/>
        <v>2.03. Session timeout 설정</v>
      </c>
      <c r="D40" s="47"/>
      <c r="E40" s="48">
        <f t="shared" si="10"/>
        <v>10</v>
      </c>
      <c r="F40" s="49">
        <f t="shared" si="11"/>
        <v>10</v>
      </c>
      <c r="G40" s="49">
        <f t="shared" si="11"/>
        <v>10</v>
      </c>
      <c r="H40" s="49" t="str">
        <f t="shared" si="11"/>
        <v>N/A</v>
      </c>
      <c r="I40" s="49" t="str">
        <f t="shared" si="11"/>
        <v>N/A</v>
      </c>
      <c r="J40" s="49" t="str">
        <f t="shared" si="11"/>
        <v>N/A</v>
      </c>
      <c r="K40" s="49" t="str">
        <f t="shared" si="11"/>
        <v>N/A</v>
      </c>
      <c r="L40" s="49" t="str">
        <f t="shared" si="11"/>
        <v>N/A</v>
      </c>
      <c r="M40" s="49" t="str">
        <f t="shared" si="11"/>
        <v>N/A</v>
      </c>
    </row>
    <row r="41" spans="1:13" ht="18" hidden="1" customHeight="1">
      <c r="A41" s="116">
        <f t="shared" si="12"/>
        <v>-2</v>
      </c>
      <c r="B41" s="35" t="str">
        <f t="shared" si="8"/>
        <v>3. 기능 관리</v>
      </c>
      <c r="C41" s="35" t="str">
        <f t="shared" si="9"/>
        <v>3.01. 정책 관리</v>
      </c>
      <c r="D41" s="47"/>
      <c r="E41" s="48">
        <f t="shared" si="10"/>
        <v>10</v>
      </c>
      <c r="F41" s="49">
        <f t="shared" si="11"/>
        <v>10</v>
      </c>
      <c r="G41" s="49">
        <f t="shared" si="11"/>
        <v>10</v>
      </c>
      <c r="H41" s="49">
        <f t="shared" si="11"/>
        <v>10</v>
      </c>
      <c r="I41" s="49">
        <f t="shared" si="11"/>
        <v>10</v>
      </c>
      <c r="J41" s="49">
        <f t="shared" si="11"/>
        <v>10</v>
      </c>
      <c r="K41" s="49">
        <f t="shared" si="11"/>
        <v>10</v>
      </c>
      <c r="L41" s="49">
        <f t="shared" si="11"/>
        <v>10</v>
      </c>
      <c r="M41" s="49">
        <f t="shared" si="11"/>
        <v>10</v>
      </c>
    </row>
    <row r="42" spans="1:13" ht="18" hidden="1" customHeight="1">
      <c r="A42" s="116">
        <f t="shared" si="12"/>
        <v>-1</v>
      </c>
      <c r="B42" s="35" t="str">
        <f t="shared" si="8"/>
        <v>3. 기능 관리</v>
      </c>
      <c r="C42" s="35" t="str">
        <f t="shared" si="9"/>
        <v>3.02. NAT 설정</v>
      </c>
      <c r="D42" s="47"/>
      <c r="E42" s="48">
        <f t="shared" si="10"/>
        <v>10</v>
      </c>
      <c r="F42" s="49">
        <f t="shared" si="11"/>
        <v>10</v>
      </c>
      <c r="G42" s="49">
        <f t="shared" si="11"/>
        <v>10</v>
      </c>
      <c r="H42" s="49" t="str">
        <f t="shared" si="11"/>
        <v>N/A</v>
      </c>
      <c r="I42" s="49" t="str">
        <f t="shared" si="11"/>
        <v>N/A</v>
      </c>
      <c r="J42" s="49" t="str">
        <f t="shared" si="11"/>
        <v>N/A</v>
      </c>
      <c r="K42" s="49" t="str">
        <f t="shared" si="11"/>
        <v>N/A</v>
      </c>
      <c r="L42" s="49" t="str">
        <f t="shared" si="11"/>
        <v>N/A</v>
      </c>
      <c r="M42" s="49" t="str">
        <f t="shared" si="11"/>
        <v>N/A</v>
      </c>
    </row>
    <row r="43" spans="1:13" ht="18" hidden="1" customHeight="1">
      <c r="A43" s="116">
        <f t="shared" si="12"/>
        <v>0</v>
      </c>
      <c r="B43" s="35" t="str">
        <f t="shared" si="8"/>
        <v>3. 기능 관리</v>
      </c>
      <c r="C43" s="35" t="str">
        <f t="shared" si="9"/>
        <v>3.03. DMZ 설정</v>
      </c>
      <c r="D43" s="47"/>
      <c r="E43" s="48">
        <f t="shared" si="10"/>
        <v>10</v>
      </c>
      <c r="F43" s="49">
        <f t="shared" si="11"/>
        <v>10</v>
      </c>
      <c r="G43" s="49">
        <f t="shared" si="11"/>
        <v>10</v>
      </c>
      <c r="H43" s="49" t="str">
        <f t="shared" si="11"/>
        <v>N/A</v>
      </c>
      <c r="I43" s="49" t="str">
        <f t="shared" si="11"/>
        <v>N/A</v>
      </c>
      <c r="J43" s="49" t="str">
        <f t="shared" si="11"/>
        <v>N/A</v>
      </c>
      <c r="K43" s="49" t="str">
        <f t="shared" si="11"/>
        <v>N/A</v>
      </c>
      <c r="L43" s="49" t="str">
        <f t="shared" si="11"/>
        <v>N/A</v>
      </c>
      <c r="M43" s="49" t="str">
        <f t="shared" si="11"/>
        <v>N/A</v>
      </c>
    </row>
    <row r="44" spans="1:13" ht="18" hidden="1" customHeight="1">
      <c r="A44" s="116">
        <f t="shared" si="12"/>
        <v>1</v>
      </c>
      <c r="B44" s="35" t="str">
        <f t="shared" si="8"/>
        <v>3. 기능 관리</v>
      </c>
      <c r="C44" s="35" t="str">
        <f t="shared" si="9"/>
        <v>3.04. 최소한의 서비스만 제공</v>
      </c>
      <c r="D44" s="47"/>
      <c r="E44" s="48">
        <f t="shared" si="10"/>
        <v>10</v>
      </c>
      <c r="F44" s="49">
        <f t="shared" ref="F44:M49" si="13">IF(F21="N/A","N/A",IF(F21="조치",$E44,IF(F21="양호",$E44,IF(F21="취약",0,IF(F21="인터뷰",0,"진단결과 미입력")))))</f>
        <v>10</v>
      </c>
      <c r="G44" s="49">
        <f t="shared" si="13"/>
        <v>10</v>
      </c>
      <c r="H44" s="49" t="str">
        <f t="shared" si="13"/>
        <v>N/A</v>
      </c>
      <c r="I44" s="49" t="str">
        <f t="shared" si="13"/>
        <v>N/A</v>
      </c>
      <c r="J44" s="49" t="str">
        <f t="shared" si="13"/>
        <v>N/A</v>
      </c>
      <c r="K44" s="49" t="str">
        <f t="shared" si="13"/>
        <v>N/A</v>
      </c>
      <c r="L44" s="49" t="str">
        <f t="shared" si="13"/>
        <v>N/A</v>
      </c>
      <c r="M44" s="49" t="str">
        <f t="shared" si="13"/>
        <v>N/A</v>
      </c>
    </row>
    <row r="45" spans="1:13" ht="18" hidden="1" customHeight="1">
      <c r="A45" s="116">
        <f t="shared" si="12"/>
        <v>2</v>
      </c>
      <c r="B45" s="35" t="str">
        <f t="shared" si="8"/>
        <v>3. 기능 관리</v>
      </c>
      <c r="C45" s="35" t="str">
        <f t="shared" si="9"/>
        <v>3.05. 이상징후 탐지 경고 기능 설정</v>
      </c>
      <c r="D45" s="47"/>
      <c r="E45" s="48">
        <f t="shared" si="10"/>
        <v>10</v>
      </c>
      <c r="F45" s="49">
        <f t="shared" si="13"/>
        <v>10</v>
      </c>
      <c r="G45" s="49">
        <f t="shared" si="13"/>
        <v>10</v>
      </c>
      <c r="H45" s="49">
        <f t="shared" si="13"/>
        <v>10</v>
      </c>
      <c r="I45" s="49">
        <f t="shared" si="13"/>
        <v>10</v>
      </c>
      <c r="J45" s="49">
        <f t="shared" si="13"/>
        <v>10</v>
      </c>
      <c r="K45" s="49">
        <f t="shared" si="13"/>
        <v>10</v>
      </c>
      <c r="L45" s="49">
        <f t="shared" si="13"/>
        <v>10</v>
      </c>
      <c r="M45" s="49">
        <f t="shared" si="13"/>
        <v>10</v>
      </c>
    </row>
    <row r="46" spans="1:13" ht="18" hidden="1" customHeight="1">
      <c r="A46" s="116">
        <f t="shared" si="12"/>
        <v>3</v>
      </c>
      <c r="B46" s="35" t="str">
        <f t="shared" si="8"/>
        <v>3. 기능 관리</v>
      </c>
      <c r="C46" s="35" t="str">
        <f t="shared" si="9"/>
        <v>3.06. 장비 사용량 검토</v>
      </c>
      <c r="D46" s="47"/>
      <c r="E46" s="48">
        <f t="shared" si="10"/>
        <v>10</v>
      </c>
      <c r="F46" s="49">
        <f t="shared" si="13"/>
        <v>10</v>
      </c>
      <c r="G46" s="49">
        <f t="shared" si="13"/>
        <v>10</v>
      </c>
      <c r="H46" s="49">
        <f t="shared" si="13"/>
        <v>10</v>
      </c>
      <c r="I46" s="49">
        <f t="shared" si="13"/>
        <v>10</v>
      </c>
      <c r="J46" s="49">
        <f t="shared" si="13"/>
        <v>10</v>
      </c>
      <c r="K46" s="49">
        <f t="shared" si="13"/>
        <v>10</v>
      </c>
      <c r="L46" s="49">
        <f t="shared" si="13"/>
        <v>10</v>
      </c>
      <c r="M46" s="49">
        <f t="shared" si="13"/>
        <v>10</v>
      </c>
    </row>
    <row r="47" spans="1:13" ht="18" hidden="1" customHeight="1">
      <c r="A47" s="116">
        <f t="shared" si="12"/>
        <v>4</v>
      </c>
      <c r="B47" s="35" t="str">
        <f t="shared" si="8"/>
        <v>3. 기능 관리</v>
      </c>
      <c r="C47" s="35" t="str">
        <f t="shared" si="9"/>
        <v>3.07. SNMP 서비스 확인</v>
      </c>
      <c r="D47" s="47"/>
      <c r="E47" s="48">
        <f t="shared" si="10"/>
        <v>10</v>
      </c>
      <c r="F47" s="49">
        <f t="shared" si="13"/>
        <v>10</v>
      </c>
      <c r="G47" s="49">
        <f t="shared" si="13"/>
        <v>10</v>
      </c>
      <c r="H47" s="49">
        <f t="shared" si="13"/>
        <v>10</v>
      </c>
      <c r="I47" s="49">
        <f t="shared" si="13"/>
        <v>10</v>
      </c>
      <c r="J47" s="49">
        <f t="shared" si="13"/>
        <v>10</v>
      </c>
      <c r="K47" s="49">
        <f t="shared" si="13"/>
        <v>10</v>
      </c>
      <c r="L47" s="49">
        <f t="shared" si="13"/>
        <v>10</v>
      </c>
      <c r="M47" s="49">
        <f t="shared" si="13"/>
        <v>10</v>
      </c>
    </row>
    <row r="48" spans="1:13" ht="18" hidden="1" customHeight="1">
      <c r="A48" s="116">
        <f t="shared" si="12"/>
        <v>5</v>
      </c>
      <c r="B48" s="35" t="str">
        <f t="shared" si="8"/>
        <v>3. 기능 관리</v>
      </c>
      <c r="C48" s="35" t="str">
        <f t="shared" si="9"/>
        <v>3.08. SNMP community string 복잡성 설정</v>
      </c>
      <c r="D48" s="47"/>
      <c r="E48" s="48">
        <f t="shared" si="10"/>
        <v>10</v>
      </c>
      <c r="F48" s="49">
        <f t="shared" si="13"/>
        <v>10</v>
      </c>
      <c r="G48" s="49">
        <f t="shared" si="13"/>
        <v>10</v>
      </c>
      <c r="H48" s="49">
        <f t="shared" si="13"/>
        <v>10</v>
      </c>
      <c r="I48" s="49">
        <f t="shared" si="13"/>
        <v>10</v>
      </c>
      <c r="J48" s="49">
        <f t="shared" si="13"/>
        <v>10</v>
      </c>
      <c r="K48" s="49">
        <f t="shared" si="13"/>
        <v>10</v>
      </c>
      <c r="L48" s="49">
        <f t="shared" si="13"/>
        <v>10</v>
      </c>
      <c r="M48" s="49">
        <f t="shared" si="13"/>
        <v>10</v>
      </c>
    </row>
    <row r="49" spans="1:13" ht="18" hidden="1" customHeight="1" thickBot="1">
      <c r="A49" s="116">
        <f t="shared" si="12"/>
        <v>6</v>
      </c>
      <c r="B49" s="35" t="str">
        <f t="shared" si="8"/>
        <v>5. 패치관리</v>
      </c>
      <c r="C49" s="35" t="str">
        <f t="shared" si="9"/>
        <v>5.01. 벤더에서 제공하는 최신 업데이트 적용</v>
      </c>
      <c r="D49" s="47"/>
      <c r="E49" s="48">
        <f t="shared" si="10"/>
        <v>10</v>
      </c>
      <c r="F49" s="49">
        <f t="shared" si="13"/>
        <v>0</v>
      </c>
      <c r="G49" s="49">
        <f t="shared" si="13"/>
        <v>0</v>
      </c>
      <c r="H49" s="49">
        <f t="shared" si="13"/>
        <v>0</v>
      </c>
      <c r="I49" s="49">
        <f t="shared" si="13"/>
        <v>0</v>
      </c>
      <c r="J49" s="49">
        <f t="shared" si="13"/>
        <v>0</v>
      </c>
      <c r="K49" s="49">
        <f t="shared" si="13"/>
        <v>0</v>
      </c>
      <c r="L49" s="49">
        <f t="shared" si="13"/>
        <v>0</v>
      </c>
      <c r="M49" s="49">
        <f t="shared" si="13"/>
        <v>0</v>
      </c>
    </row>
    <row r="50" spans="1:13" ht="18" hidden="1" customHeight="1">
      <c r="D50" s="47"/>
      <c r="E50" s="169" t="s">
        <v>13</v>
      </c>
      <c r="F50" s="170">
        <f t="shared" ref="F50:M50" si="14">SUM(F34:F49)</f>
        <v>150</v>
      </c>
      <c r="G50" s="170">
        <f t="shared" si="14"/>
        <v>150</v>
      </c>
      <c r="H50" s="170">
        <f t="shared" si="14"/>
        <v>110</v>
      </c>
      <c r="I50" s="170">
        <f t="shared" si="14"/>
        <v>110</v>
      </c>
      <c r="J50" s="170">
        <f t="shared" si="14"/>
        <v>110</v>
      </c>
      <c r="K50" s="170">
        <f t="shared" si="14"/>
        <v>110</v>
      </c>
      <c r="L50" s="170">
        <f t="shared" si="14"/>
        <v>110</v>
      </c>
      <c r="M50" s="171">
        <f t="shared" si="14"/>
        <v>110</v>
      </c>
    </row>
    <row r="51" spans="1:13" ht="18" hidden="1" customHeight="1">
      <c r="D51" s="52"/>
      <c r="E51" s="172" t="s">
        <v>13</v>
      </c>
      <c r="F51" s="51">
        <f t="shared" ref="F51:M51" si="15">SUMIF(F34:F49,"&gt;=0",$E34:$E49)</f>
        <v>160</v>
      </c>
      <c r="G51" s="51">
        <f t="shared" si="15"/>
        <v>160</v>
      </c>
      <c r="H51" s="51">
        <f t="shared" si="15"/>
        <v>120</v>
      </c>
      <c r="I51" s="51">
        <f t="shared" si="15"/>
        <v>120</v>
      </c>
      <c r="J51" s="51">
        <f t="shared" si="15"/>
        <v>120</v>
      </c>
      <c r="K51" s="51">
        <f t="shared" si="15"/>
        <v>120</v>
      </c>
      <c r="L51" s="51">
        <f t="shared" si="15"/>
        <v>120</v>
      </c>
      <c r="M51" s="173">
        <f t="shared" si="15"/>
        <v>120</v>
      </c>
    </row>
    <row r="52" spans="1:13" ht="18" hidden="1" customHeight="1" thickBot="1">
      <c r="D52" s="52"/>
      <c r="E52" s="174" t="s">
        <v>10</v>
      </c>
      <c r="F52" s="175">
        <f>IF(F50=0,"N/A",F50/F51)</f>
        <v>0.9375</v>
      </c>
      <c r="G52" s="175">
        <f t="shared" ref="G52:M52" si="16">IF(G50=0,"N/A",G50/G51)</f>
        <v>0.9375</v>
      </c>
      <c r="H52" s="175">
        <f t="shared" si="16"/>
        <v>0.91666666666666663</v>
      </c>
      <c r="I52" s="175">
        <f t="shared" si="16"/>
        <v>0.91666666666666663</v>
      </c>
      <c r="J52" s="175">
        <f t="shared" si="16"/>
        <v>0.91666666666666663</v>
      </c>
      <c r="K52" s="175">
        <f t="shared" si="16"/>
        <v>0.91666666666666663</v>
      </c>
      <c r="L52" s="175">
        <f t="shared" si="16"/>
        <v>0.91666666666666663</v>
      </c>
      <c r="M52" s="176">
        <f t="shared" si="16"/>
        <v>0.91666666666666663</v>
      </c>
    </row>
    <row r="53" spans="1:13" ht="18" hidden="1" customHeight="1">
      <c r="D53" s="55"/>
      <c r="E53" s="56"/>
      <c r="F53" s="57"/>
      <c r="G53" s="57"/>
      <c r="H53" s="57"/>
    </row>
    <row r="54" spans="1:13" ht="18" hidden="1" customHeight="1"/>
    <row r="55" spans="1:13" ht="18" hidden="1" customHeight="1"/>
    <row r="56" spans="1:13" ht="18" hidden="1" customHeight="1"/>
    <row r="57" spans="1:13" ht="18" hidden="1" customHeight="1"/>
    <row r="58" spans="1:13" ht="18" hidden="1" customHeight="1">
      <c r="D58" s="58"/>
      <c r="E58" s="46"/>
      <c r="F58" s="46"/>
      <c r="G58" s="46"/>
      <c r="H58" s="46"/>
    </row>
    <row r="59" spans="1:13" ht="32.5" hidden="1" thickBot="1">
      <c r="D59" s="59"/>
      <c r="E59" s="60" t="s">
        <v>14</v>
      </c>
      <c r="F59" s="61" t="s">
        <v>15</v>
      </c>
      <c r="G59" s="60" t="s">
        <v>16</v>
      </c>
      <c r="H59" s="61" t="s">
        <v>17</v>
      </c>
    </row>
    <row r="60" spans="1:13" ht="18" hidden="1" customHeight="1">
      <c r="A60" s="116">
        <f>INT((ROW()-80))+1</f>
        <v>-19</v>
      </c>
      <c r="B60" s="139" t="str">
        <f t="shared" ref="B60:B75" si="17">$B11</f>
        <v>1. 계정 관리</v>
      </c>
      <c r="C60" s="140" t="str">
        <f t="shared" ref="C60:C75" si="18">$C11</f>
        <v>1.01. 보안장비 Default 계정 변경</v>
      </c>
      <c r="D60" s="138"/>
      <c r="E60" s="82">
        <f>COUNTIF(F11:M14,"취약")</f>
        <v>0</v>
      </c>
      <c r="F60" s="62">
        <f t="shared" ref="F60:F75" si="19">COUNTIF(F11:M11,"취약")</f>
        <v>0</v>
      </c>
      <c r="G60" s="82">
        <f>(COUNTIF(F11:M14,"양호")+COUNTIF(F11:M14,"조치"))/(COUNTIF(F11:M14,"양호")+COUNTIF(F11:M14,"취약")+COUNTIF(F11:M14,"조치")+COUNTIF(F11:M14,"인터뷰"))*100</f>
        <v>100</v>
      </c>
      <c r="H60" s="77">
        <f t="shared" ref="H60:H75" si="20">(COUNTIF(F11:M11,"양호")+COUNTIF(F11:M11,"조치"))/(COUNTIF(F11:M11,"양호")+COUNTIF(F11:M11,"취약")+COUNTIF(F11:M11,"조치")+COUNTIF(F11:M11,"인터뷰"))*100</f>
        <v>100</v>
      </c>
    </row>
    <row r="61" spans="1:13" ht="18" hidden="1" customHeight="1">
      <c r="A61" s="116">
        <f t="shared" ref="A61:A75" si="21">INT((ROW()-80))+1</f>
        <v>-18</v>
      </c>
      <c r="B61" s="141" t="str">
        <f t="shared" si="17"/>
        <v>1. 계정 관리</v>
      </c>
      <c r="C61" s="142" t="str">
        <f t="shared" si="18"/>
        <v>1.02. 보안장비 Default 패스워드 변경</v>
      </c>
      <c r="D61" s="138"/>
      <c r="E61" s="78"/>
      <c r="F61" s="62">
        <f t="shared" si="19"/>
        <v>0</v>
      </c>
      <c r="G61" s="82"/>
      <c r="H61" s="77">
        <f t="shared" si="20"/>
        <v>100</v>
      </c>
    </row>
    <row r="62" spans="1:13" ht="18" hidden="1" customHeight="1">
      <c r="A62" s="116">
        <f t="shared" si="21"/>
        <v>-17</v>
      </c>
      <c r="B62" s="141" t="str">
        <f t="shared" si="17"/>
        <v>1. 계정 관리</v>
      </c>
      <c r="C62" s="142" t="str">
        <f t="shared" si="18"/>
        <v>1.03. 보안장비 계정별 권한 설정</v>
      </c>
      <c r="D62" s="138"/>
      <c r="E62" s="78"/>
      <c r="F62" s="62">
        <f t="shared" si="19"/>
        <v>0</v>
      </c>
      <c r="G62" s="82"/>
      <c r="H62" s="77">
        <f t="shared" si="20"/>
        <v>100</v>
      </c>
    </row>
    <row r="63" spans="1:13" ht="18" hidden="1" customHeight="1" thickBot="1">
      <c r="A63" s="116">
        <f t="shared" si="21"/>
        <v>-16</v>
      </c>
      <c r="B63" s="141" t="str">
        <f t="shared" si="17"/>
        <v>1. 계정 관리</v>
      </c>
      <c r="C63" s="142" t="str">
        <f t="shared" si="18"/>
        <v>1.04. 보안장비 계정 관리</v>
      </c>
      <c r="D63" s="138"/>
      <c r="E63" s="78"/>
      <c r="F63" s="62">
        <f t="shared" si="19"/>
        <v>0</v>
      </c>
      <c r="G63" s="82"/>
      <c r="H63" s="77">
        <f t="shared" si="20"/>
        <v>100</v>
      </c>
    </row>
    <row r="64" spans="1:13" ht="18" hidden="1" customHeight="1">
      <c r="A64" s="116">
        <f t="shared" si="21"/>
        <v>-15</v>
      </c>
      <c r="B64" s="139" t="str">
        <f t="shared" si="17"/>
        <v>2. 접근 관리</v>
      </c>
      <c r="C64" s="140" t="str">
        <f t="shared" si="18"/>
        <v>2.01. 보안장비 원격 관리 접근 통제</v>
      </c>
      <c r="D64" s="138"/>
      <c r="E64" s="82">
        <f>COUNTIF(F15:M17,"취약")</f>
        <v>0</v>
      </c>
      <c r="F64" s="62">
        <f t="shared" si="19"/>
        <v>0</v>
      </c>
      <c r="G64" s="82">
        <f>(COUNTIF(F15:M17,"양호")+COUNTIF(F15:M17,"조치"))/(COUNTIF(F15:M17,"양호")+COUNTIF(F15:M17,"취약")+COUNTIF(F15:M17,"조치")+COUNTIF(F15:M17,"인터뷰"))*100</f>
        <v>100</v>
      </c>
      <c r="H64" s="77">
        <f t="shared" si="20"/>
        <v>100</v>
      </c>
    </row>
    <row r="65" spans="1:8" ht="18" hidden="1" customHeight="1">
      <c r="A65" s="116">
        <f t="shared" si="21"/>
        <v>-14</v>
      </c>
      <c r="B65" s="141" t="str">
        <f t="shared" si="17"/>
        <v>2. 접근 관리</v>
      </c>
      <c r="C65" s="142" t="str">
        <f t="shared" si="18"/>
        <v>2.02. 보안장비 보안 접속</v>
      </c>
      <c r="D65" s="138"/>
      <c r="E65" s="83"/>
      <c r="F65" s="62">
        <f t="shared" si="19"/>
        <v>0</v>
      </c>
      <c r="G65" s="82"/>
      <c r="H65" s="77">
        <f t="shared" si="20"/>
        <v>100</v>
      </c>
    </row>
    <row r="66" spans="1:8" ht="18" hidden="1" customHeight="1" thickBot="1">
      <c r="A66" s="116">
        <f t="shared" si="21"/>
        <v>-13</v>
      </c>
      <c r="B66" s="143" t="str">
        <f t="shared" si="17"/>
        <v>2. 접근 관리</v>
      </c>
      <c r="C66" s="144" t="str">
        <f t="shared" si="18"/>
        <v>2.03. Session timeout 설정</v>
      </c>
      <c r="D66" s="138"/>
      <c r="E66" s="84"/>
      <c r="F66" s="62">
        <f t="shared" si="19"/>
        <v>0</v>
      </c>
      <c r="G66" s="82"/>
      <c r="H66" s="77">
        <f t="shared" si="20"/>
        <v>100</v>
      </c>
    </row>
    <row r="67" spans="1:8" ht="18" hidden="1" customHeight="1">
      <c r="A67" s="116">
        <f t="shared" si="21"/>
        <v>-12</v>
      </c>
      <c r="B67" s="139" t="str">
        <f t="shared" si="17"/>
        <v>3. 기능 관리</v>
      </c>
      <c r="C67" s="140" t="str">
        <f t="shared" si="18"/>
        <v>3.01. 정책 관리</v>
      </c>
      <c r="D67" s="138"/>
      <c r="E67" s="82">
        <f>COUNTIF(F18:M25,"취약")</f>
        <v>0</v>
      </c>
      <c r="F67" s="62">
        <f t="shared" si="19"/>
        <v>0</v>
      </c>
      <c r="G67" s="82">
        <f>(COUNTIF(F18:M25,"양호")+COUNTIF(F18:M25,"조치"))/(COUNTIF(F18:M25,"양호")+COUNTIF(F18:M25,"취약")+COUNTIF(F18:M25,"조치")+COUNTIF(F18:M25,"인터뷰"))*100</f>
        <v>100</v>
      </c>
      <c r="H67" s="77">
        <f t="shared" si="20"/>
        <v>100</v>
      </c>
    </row>
    <row r="68" spans="1:8" ht="18" hidden="1" customHeight="1">
      <c r="A68" s="116">
        <f t="shared" si="21"/>
        <v>-11</v>
      </c>
      <c r="B68" s="141" t="str">
        <f t="shared" si="17"/>
        <v>3. 기능 관리</v>
      </c>
      <c r="C68" s="142" t="str">
        <f t="shared" si="18"/>
        <v>3.02. NAT 설정</v>
      </c>
      <c r="D68" s="138"/>
      <c r="E68" s="83"/>
      <c r="F68" s="62">
        <f t="shared" si="19"/>
        <v>0</v>
      </c>
      <c r="G68" s="82"/>
      <c r="H68" s="77">
        <f t="shared" si="20"/>
        <v>100</v>
      </c>
    </row>
    <row r="69" spans="1:8" ht="18" hidden="1" customHeight="1">
      <c r="A69" s="116">
        <f t="shared" si="21"/>
        <v>-10</v>
      </c>
      <c r="B69" s="141" t="str">
        <f t="shared" si="17"/>
        <v>3. 기능 관리</v>
      </c>
      <c r="C69" s="142" t="str">
        <f t="shared" si="18"/>
        <v>3.03. DMZ 설정</v>
      </c>
      <c r="D69" s="138"/>
      <c r="E69" s="83"/>
      <c r="F69" s="62">
        <f t="shared" si="19"/>
        <v>0</v>
      </c>
      <c r="G69" s="82"/>
      <c r="H69" s="77">
        <f t="shared" si="20"/>
        <v>100</v>
      </c>
    </row>
    <row r="70" spans="1:8" ht="18" hidden="1" customHeight="1">
      <c r="A70" s="116">
        <f t="shared" si="21"/>
        <v>-9</v>
      </c>
      <c r="B70" s="141" t="str">
        <f t="shared" si="17"/>
        <v>3. 기능 관리</v>
      </c>
      <c r="C70" s="142" t="str">
        <f t="shared" si="18"/>
        <v>3.04. 최소한의 서비스만 제공</v>
      </c>
      <c r="D70" s="138"/>
      <c r="E70" s="83"/>
      <c r="F70" s="62">
        <f t="shared" si="19"/>
        <v>0</v>
      </c>
      <c r="G70" s="82"/>
      <c r="H70" s="77">
        <f t="shared" si="20"/>
        <v>100</v>
      </c>
    </row>
    <row r="71" spans="1:8" ht="18" hidden="1" customHeight="1">
      <c r="A71" s="116">
        <f t="shared" si="21"/>
        <v>-8</v>
      </c>
      <c r="B71" s="141" t="str">
        <f t="shared" si="17"/>
        <v>3. 기능 관리</v>
      </c>
      <c r="C71" s="142" t="str">
        <f t="shared" si="18"/>
        <v>3.05. 이상징후 탐지 경고 기능 설정</v>
      </c>
      <c r="D71" s="138"/>
      <c r="E71" s="83"/>
      <c r="F71" s="62">
        <f t="shared" si="19"/>
        <v>0</v>
      </c>
      <c r="G71" s="82"/>
      <c r="H71" s="77">
        <f t="shared" si="20"/>
        <v>100</v>
      </c>
    </row>
    <row r="72" spans="1:8" ht="18" hidden="1" customHeight="1">
      <c r="A72" s="116">
        <f t="shared" si="21"/>
        <v>-7</v>
      </c>
      <c r="B72" s="141" t="str">
        <f t="shared" si="17"/>
        <v>3. 기능 관리</v>
      </c>
      <c r="C72" s="142" t="str">
        <f t="shared" si="18"/>
        <v>3.06. 장비 사용량 검토</v>
      </c>
      <c r="D72" s="138"/>
      <c r="E72" s="83"/>
      <c r="F72" s="62">
        <f t="shared" si="19"/>
        <v>0</v>
      </c>
      <c r="G72" s="82"/>
      <c r="H72" s="77">
        <f t="shared" si="20"/>
        <v>100</v>
      </c>
    </row>
    <row r="73" spans="1:8" ht="18" hidden="1" customHeight="1">
      <c r="A73" s="116">
        <f t="shared" si="21"/>
        <v>-6</v>
      </c>
      <c r="B73" s="141" t="str">
        <f t="shared" si="17"/>
        <v>3. 기능 관리</v>
      </c>
      <c r="C73" s="142" t="str">
        <f t="shared" si="18"/>
        <v>3.07. SNMP 서비스 확인</v>
      </c>
      <c r="D73" s="138"/>
      <c r="E73" s="83"/>
      <c r="F73" s="62">
        <f t="shared" si="19"/>
        <v>0</v>
      </c>
      <c r="G73" s="82"/>
      <c r="H73" s="77">
        <f t="shared" si="20"/>
        <v>100</v>
      </c>
    </row>
    <row r="74" spans="1:8" ht="18" hidden="1" customHeight="1" thickBot="1">
      <c r="A74" s="116">
        <f t="shared" si="21"/>
        <v>-5</v>
      </c>
      <c r="B74" s="141" t="str">
        <f t="shared" si="17"/>
        <v>3. 기능 관리</v>
      </c>
      <c r="C74" s="142" t="str">
        <f t="shared" si="18"/>
        <v>3.08. SNMP community string 복잡성 설정</v>
      </c>
      <c r="D74" s="138"/>
      <c r="E74" s="83"/>
      <c r="F74" s="62">
        <f t="shared" si="19"/>
        <v>0</v>
      </c>
      <c r="G74" s="82"/>
      <c r="H74" s="77">
        <f t="shared" si="20"/>
        <v>100</v>
      </c>
    </row>
    <row r="75" spans="1:8" ht="18" hidden="1" customHeight="1">
      <c r="A75" s="116">
        <f t="shared" si="21"/>
        <v>-4</v>
      </c>
      <c r="B75" s="139" t="str">
        <f t="shared" si="17"/>
        <v>5. 패치관리</v>
      </c>
      <c r="C75" s="140" t="str">
        <f t="shared" si="18"/>
        <v>5.01. 벤더에서 제공하는 최신 업데이트 적용</v>
      </c>
      <c r="D75" s="138"/>
      <c r="E75" s="82">
        <f>COUNTIF(F26:M26,"취약")</f>
        <v>8</v>
      </c>
      <c r="F75" s="69">
        <f t="shared" si="19"/>
        <v>8</v>
      </c>
      <c r="G75" s="69">
        <f>(COUNTIF(F26:M26,"양호")+COUNTIF(F26:M26,"조치"))/(COUNTIF(F26:M26,"양호")+COUNTIF(F26:M26,"취약")+COUNTIF(F26:M26,"조치")+COUNTIF(F26:M26,"인터뷰"))*100</f>
        <v>0</v>
      </c>
      <c r="H75" s="145">
        <f t="shared" si="20"/>
        <v>0</v>
      </c>
    </row>
    <row r="76" spans="1:8" ht="32" hidden="1">
      <c r="D76" s="59"/>
      <c r="E76" s="63" t="s">
        <v>18</v>
      </c>
      <c r="F76" s="64">
        <f>SUM(F60:F75)</f>
        <v>8</v>
      </c>
      <c r="G76" s="63" t="s">
        <v>19</v>
      </c>
      <c r="H76" s="65">
        <f>AVERAGE(F52:M52)</f>
        <v>0.92187500000000011</v>
      </c>
    </row>
    <row r="77" spans="1:8" ht="18" hidden="1" customHeight="1">
      <c r="D77" s="66"/>
      <c r="E77" s="57"/>
      <c r="F77" s="57"/>
      <c r="G77" s="57"/>
      <c r="H77" s="57"/>
    </row>
    <row r="78" spans="1:8" ht="18" hidden="1" customHeight="1"/>
    <row r="79" spans="1:8" ht="18" hidden="1" customHeight="1">
      <c r="A79" s="116">
        <f>INT((ROW()-109))+1</f>
        <v>-29</v>
      </c>
      <c r="B79" s="35" t="str">
        <f t="shared" ref="B79:B94" si="22">$B11</f>
        <v>1. 계정 관리</v>
      </c>
      <c r="C79" s="35" t="str">
        <f t="shared" ref="C79:C94" si="23">$C11</f>
        <v>1.01. 보안장비 Default 계정 변경</v>
      </c>
      <c r="D79" s="119">
        <f t="shared" ref="D79:D94" si="24">F60</f>
        <v>0</v>
      </c>
      <c r="F79" s="35" t="s">
        <v>23</v>
      </c>
      <c r="G79" s="68">
        <f>G60</f>
        <v>100</v>
      </c>
    </row>
    <row r="80" spans="1:8" ht="18" hidden="1" customHeight="1">
      <c r="A80" s="116">
        <f t="shared" ref="A80:A94" si="25">INT((ROW()-109))+1</f>
        <v>-28</v>
      </c>
      <c r="B80" s="35" t="str">
        <f t="shared" si="22"/>
        <v>1. 계정 관리</v>
      </c>
      <c r="C80" s="35" t="str">
        <f t="shared" si="23"/>
        <v>1.02. 보안장비 Default 패스워드 변경</v>
      </c>
      <c r="D80" s="119">
        <f t="shared" si="24"/>
        <v>0</v>
      </c>
      <c r="F80" s="35" t="s">
        <v>24</v>
      </c>
      <c r="G80" s="68">
        <f>G64</f>
        <v>100</v>
      </c>
    </row>
    <row r="81" spans="1:7" ht="18" hidden="1" customHeight="1">
      <c r="A81" s="116">
        <f t="shared" si="25"/>
        <v>-27</v>
      </c>
      <c r="B81" s="35" t="str">
        <f t="shared" si="22"/>
        <v>1. 계정 관리</v>
      </c>
      <c r="C81" s="35" t="str">
        <f t="shared" si="23"/>
        <v>1.03. 보안장비 계정별 권한 설정</v>
      </c>
      <c r="D81" s="119">
        <f t="shared" si="24"/>
        <v>0</v>
      </c>
      <c r="F81" s="35" t="s">
        <v>183</v>
      </c>
      <c r="G81" s="68">
        <f>G67</f>
        <v>100</v>
      </c>
    </row>
    <row r="82" spans="1:7" ht="18" hidden="1" customHeight="1">
      <c r="A82" s="116">
        <f t="shared" si="25"/>
        <v>-26</v>
      </c>
      <c r="B82" s="35" t="str">
        <f t="shared" si="22"/>
        <v>1. 계정 관리</v>
      </c>
      <c r="C82" s="35" t="str">
        <f t="shared" si="23"/>
        <v>1.04. 보안장비 계정 관리</v>
      </c>
      <c r="D82" s="119">
        <f t="shared" si="24"/>
        <v>0</v>
      </c>
      <c r="F82" s="37" t="s">
        <v>184</v>
      </c>
      <c r="G82" s="68">
        <f>G75</f>
        <v>0</v>
      </c>
    </row>
    <row r="83" spans="1:7" ht="18" hidden="1" customHeight="1">
      <c r="A83" s="116">
        <f t="shared" si="25"/>
        <v>-25</v>
      </c>
      <c r="B83" s="35" t="str">
        <f t="shared" si="22"/>
        <v>2. 접근 관리</v>
      </c>
      <c r="C83" s="35" t="str">
        <f t="shared" si="23"/>
        <v>2.01. 보안장비 원격 관리 접근 통제</v>
      </c>
      <c r="D83" s="119">
        <f t="shared" si="24"/>
        <v>0</v>
      </c>
    </row>
    <row r="84" spans="1:7" ht="18" hidden="1" customHeight="1">
      <c r="A84" s="116">
        <f t="shared" si="25"/>
        <v>-24</v>
      </c>
      <c r="B84" s="35" t="str">
        <f t="shared" si="22"/>
        <v>2. 접근 관리</v>
      </c>
      <c r="C84" s="35" t="str">
        <f t="shared" si="23"/>
        <v>2.02. 보안장비 보안 접속</v>
      </c>
      <c r="D84" s="119">
        <f t="shared" si="24"/>
        <v>0</v>
      </c>
    </row>
    <row r="85" spans="1:7" ht="18" hidden="1" customHeight="1">
      <c r="A85" s="116">
        <f t="shared" si="25"/>
        <v>-23</v>
      </c>
      <c r="B85" s="35" t="str">
        <f t="shared" si="22"/>
        <v>2. 접근 관리</v>
      </c>
      <c r="C85" s="35" t="str">
        <f t="shared" si="23"/>
        <v>2.03. Session timeout 설정</v>
      </c>
      <c r="D85" s="119">
        <f t="shared" si="24"/>
        <v>0</v>
      </c>
    </row>
    <row r="86" spans="1:7" ht="18" hidden="1" customHeight="1">
      <c r="A86" s="116">
        <f t="shared" si="25"/>
        <v>-22</v>
      </c>
      <c r="B86" s="35" t="str">
        <f t="shared" si="22"/>
        <v>3. 기능 관리</v>
      </c>
      <c r="C86" s="35" t="str">
        <f t="shared" si="23"/>
        <v>3.01. 정책 관리</v>
      </c>
      <c r="D86" s="119">
        <f t="shared" si="24"/>
        <v>0</v>
      </c>
    </row>
    <row r="87" spans="1:7" ht="18" hidden="1" customHeight="1">
      <c r="A87" s="116">
        <f t="shared" si="25"/>
        <v>-21</v>
      </c>
      <c r="B87" s="35" t="str">
        <f t="shared" si="22"/>
        <v>3. 기능 관리</v>
      </c>
      <c r="C87" s="35" t="str">
        <f t="shared" si="23"/>
        <v>3.02. NAT 설정</v>
      </c>
      <c r="D87" s="119">
        <f t="shared" si="24"/>
        <v>0</v>
      </c>
    </row>
    <row r="88" spans="1:7" ht="18" hidden="1" customHeight="1">
      <c r="A88" s="116">
        <f t="shared" si="25"/>
        <v>-20</v>
      </c>
      <c r="B88" s="35" t="str">
        <f t="shared" si="22"/>
        <v>3. 기능 관리</v>
      </c>
      <c r="C88" s="35" t="str">
        <f t="shared" si="23"/>
        <v>3.03. DMZ 설정</v>
      </c>
      <c r="D88" s="119">
        <f t="shared" si="24"/>
        <v>0</v>
      </c>
    </row>
    <row r="89" spans="1:7" ht="18" hidden="1" customHeight="1">
      <c r="A89" s="116">
        <f t="shared" si="25"/>
        <v>-19</v>
      </c>
      <c r="B89" s="35" t="str">
        <f t="shared" si="22"/>
        <v>3. 기능 관리</v>
      </c>
      <c r="C89" s="35" t="str">
        <f t="shared" si="23"/>
        <v>3.04. 최소한의 서비스만 제공</v>
      </c>
      <c r="D89" s="119">
        <f t="shared" si="24"/>
        <v>0</v>
      </c>
    </row>
    <row r="90" spans="1:7" ht="18" hidden="1" customHeight="1">
      <c r="A90" s="116">
        <f t="shared" si="25"/>
        <v>-18</v>
      </c>
      <c r="B90" s="35" t="str">
        <f t="shared" si="22"/>
        <v>3. 기능 관리</v>
      </c>
      <c r="C90" s="35" t="str">
        <f t="shared" si="23"/>
        <v>3.05. 이상징후 탐지 경고 기능 설정</v>
      </c>
      <c r="D90" s="119">
        <f t="shared" si="24"/>
        <v>0</v>
      </c>
    </row>
    <row r="91" spans="1:7" ht="18" hidden="1" customHeight="1">
      <c r="A91" s="116">
        <f t="shared" si="25"/>
        <v>-17</v>
      </c>
      <c r="B91" s="35" t="str">
        <f t="shared" si="22"/>
        <v>3. 기능 관리</v>
      </c>
      <c r="C91" s="35" t="str">
        <f t="shared" si="23"/>
        <v>3.06. 장비 사용량 검토</v>
      </c>
      <c r="D91" s="119">
        <f t="shared" si="24"/>
        <v>0</v>
      </c>
    </row>
    <row r="92" spans="1:7" ht="18" hidden="1" customHeight="1">
      <c r="A92" s="116">
        <f t="shared" si="25"/>
        <v>-16</v>
      </c>
      <c r="B92" s="35" t="str">
        <f t="shared" si="22"/>
        <v>3. 기능 관리</v>
      </c>
      <c r="C92" s="35" t="str">
        <f t="shared" si="23"/>
        <v>3.07. SNMP 서비스 확인</v>
      </c>
      <c r="D92" s="119">
        <f t="shared" si="24"/>
        <v>0</v>
      </c>
    </row>
    <row r="93" spans="1:7" ht="18" hidden="1" customHeight="1">
      <c r="A93" s="116">
        <f t="shared" si="25"/>
        <v>-15</v>
      </c>
      <c r="B93" s="35" t="str">
        <f t="shared" si="22"/>
        <v>3. 기능 관리</v>
      </c>
      <c r="C93" s="35" t="str">
        <f t="shared" si="23"/>
        <v>3.08. SNMP community string 복잡성 설정</v>
      </c>
      <c r="D93" s="119">
        <f t="shared" si="24"/>
        <v>0</v>
      </c>
    </row>
    <row r="94" spans="1:7" ht="18" hidden="1" customHeight="1">
      <c r="A94" s="116">
        <f t="shared" si="25"/>
        <v>-14</v>
      </c>
      <c r="B94" s="35" t="str">
        <f t="shared" si="22"/>
        <v>5. 패치관리</v>
      </c>
      <c r="C94" s="35" t="str">
        <f t="shared" si="23"/>
        <v>5.01. 벤더에서 제공하는 최신 업데이트 적용</v>
      </c>
      <c r="D94" s="119">
        <f t="shared" si="24"/>
        <v>8</v>
      </c>
    </row>
    <row r="95" spans="1:7" ht="18" hidden="1" customHeight="1">
      <c r="D95" s="67"/>
    </row>
  </sheetData>
  <phoneticPr fontId="78" type="noConversion"/>
  <conditionalFormatting sqref="C34:C49 E34:E49 E60:G60 C60:C75 H60:H76 F61:G75 E67:E68 C79:C94">
    <cfRule type="cellIs" dxfId="31" priority="19" stopIfTrue="1" operator="equal">
      <formula>"원복"</formula>
    </cfRule>
    <cfRule type="cellIs" dxfId="30" priority="20" stopIfTrue="1" operator="equal">
      <formula>"조치"</formula>
    </cfRule>
    <cfRule type="cellIs" dxfId="29" priority="21" stopIfTrue="1" operator="equal">
      <formula>"취약"</formula>
    </cfRule>
  </conditionalFormatting>
  <conditionalFormatting sqref="F11:M26">
    <cfRule type="cellIs" dxfId="28" priority="1" stopIfTrue="1" operator="equal">
      <formula>"취약"</formula>
    </cfRule>
    <cfRule type="cellIs" dxfId="27" priority="2" stopIfTrue="1" operator="equal">
      <formula>"N/A"</formula>
    </cfRule>
    <cfRule type="cellIs" dxfId="26" priority="3" stopIfTrue="1" operator="equal">
      <formula>"취약"</formula>
    </cfRule>
  </conditionalFormatting>
  <conditionalFormatting sqref="F34:M49">
    <cfRule type="cellIs" dxfId="25" priority="18" stopIfTrue="1" operator="equal">
      <formula>"진단결과 미입력"</formula>
    </cfRule>
  </conditionalFormatting>
  <conditionalFormatting sqref="K3:M3 A4:M5">
    <cfRule type="cellIs" dxfId="24" priority="7" stopIfTrue="1" operator="equal">
      <formula>"N/A"</formula>
    </cfRule>
  </conditionalFormatting>
  <pageMargins left="0.70866141732283472" right="0.70866141732283472" top="0.74803149606299213" bottom="0.74803149606299213" header="0.31496062992125984" footer="0.31496062992125984"/>
  <pageSetup paperSize="9" scale="78" fitToWidth="0" orientation="landscape" r:id="rId1"/>
  <headerFooter>
    <oddHeader>&amp;R 2013년 한국인터넷진흥원주요정보통신기반시설</oddHead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39997558519241921"/>
    <pageSetUpPr fitToPage="1"/>
  </sheetPr>
  <dimension ref="A1:R131"/>
  <sheetViews>
    <sheetView view="pageBreakPreview" zoomScale="70" zoomScaleNormal="85" zoomScaleSheetLayoutView="70" workbookViewId="0">
      <selection activeCell="J4" sqref="J4"/>
    </sheetView>
  </sheetViews>
  <sheetFormatPr defaultColWidth="9" defaultRowHeight="16"/>
  <cols>
    <col min="1" max="1" width="8.58203125" style="25" customWidth="1"/>
    <col min="2" max="2" width="14.5" style="113" customWidth="1"/>
    <col min="3" max="4" width="15.58203125" style="113" customWidth="1"/>
    <col min="5" max="5" width="13.75" style="167" bestFit="1" customWidth="1"/>
    <col min="6" max="6" width="30.58203125" style="113" customWidth="1"/>
    <col min="7" max="7" width="8.58203125" style="113" customWidth="1"/>
    <col min="8" max="8" width="8.58203125" style="24" customWidth="1"/>
    <col min="9" max="9" width="8.58203125" style="25" customWidth="1"/>
    <col min="10" max="10" width="56.58203125" style="71" customWidth="1"/>
    <col min="11" max="11" width="30.5" style="70" customWidth="1"/>
    <col min="12" max="12" width="8.58203125" style="133" hidden="1" customWidth="1"/>
    <col min="13" max="13" width="8.58203125" style="71" hidden="1" customWidth="1"/>
    <col min="14" max="14" width="40.58203125" style="79" hidden="1" customWidth="1"/>
    <col min="15" max="15" width="25.58203125" style="27" hidden="1" customWidth="1"/>
    <col min="16" max="16" width="15.58203125" style="25" hidden="1" customWidth="1"/>
    <col min="17" max="17" width="8.58203125" style="110" hidden="1" customWidth="1"/>
    <col min="18" max="18" width="8.58203125" style="71" hidden="1" customWidth="1"/>
    <col min="19" max="16384" width="9" style="24"/>
  </cols>
  <sheetData>
    <row r="1" spans="1:18" ht="17.5">
      <c r="A1" s="87" t="s">
        <v>63</v>
      </c>
      <c r="B1" s="109"/>
      <c r="C1" s="109"/>
      <c r="D1" s="109"/>
      <c r="E1" s="165"/>
      <c r="F1" s="109"/>
      <c r="G1" s="72"/>
      <c r="I1" s="24"/>
      <c r="L1" s="113"/>
    </row>
    <row r="2" spans="1:18" s="25" customFormat="1">
      <c r="B2" s="110"/>
      <c r="C2" s="110"/>
      <c r="D2" s="110"/>
      <c r="E2" s="166"/>
      <c r="F2" s="110"/>
      <c r="K2" s="187"/>
      <c r="L2" s="110"/>
      <c r="Q2" s="110"/>
    </row>
    <row r="3" spans="1:18" s="26" customFormat="1" ht="30" customHeight="1">
      <c r="A3" s="114" t="s">
        <v>20</v>
      </c>
      <c r="B3" s="114" t="s">
        <v>29</v>
      </c>
      <c r="C3" s="114" t="s">
        <v>30</v>
      </c>
      <c r="D3" s="114" t="s">
        <v>40</v>
      </c>
      <c r="E3" s="114" t="s">
        <v>64</v>
      </c>
      <c r="F3" s="114" t="s">
        <v>58</v>
      </c>
      <c r="G3" s="115" t="s">
        <v>65</v>
      </c>
      <c r="H3" s="114" t="s">
        <v>32</v>
      </c>
      <c r="I3" s="115" t="s">
        <v>33</v>
      </c>
      <c r="J3" s="114" t="s">
        <v>34</v>
      </c>
      <c r="K3" s="115" t="s">
        <v>210</v>
      </c>
      <c r="L3" s="115" t="s">
        <v>61</v>
      </c>
      <c r="M3" s="115" t="s">
        <v>35</v>
      </c>
      <c r="N3" s="114" t="s">
        <v>36</v>
      </c>
      <c r="O3" s="114" t="s">
        <v>37</v>
      </c>
      <c r="P3" s="114" t="s">
        <v>38</v>
      </c>
      <c r="Q3" s="115" t="s">
        <v>62</v>
      </c>
      <c r="R3" s="115" t="s">
        <v>39</v>
      </c>
    </row>
    <row r="4" spans="1:18" s="91" customFormat="1" ht="119">
      <c r="A4" s="90">
        <v>1</v>
      </c>
      <c r="B4" s="111" t="s">
        <v>215</v>
      </c>
      <c r="C4" s="111" t="s">
        <v>216</v>
      </c>
      <c r="D4" s="111" t="s">
        <v>217</v>
      </c>
      <c r="E4" s="134" t="s">
        <v>23</v>
      </c>
      <c r="F4" s="98" t="s">
        <v>49</v>
      </c>
      <c r="G4" s="125" t="s">
        <v>66</v>
      </c>
      <c r="H4" s="99" t="s">
        <v>6</v>
      </c>
      <c r="I4" s="100" t="s">
        <v>114</v>
      </c>
      <c r="J4" s="101" t="s">
        <v>131</v>
      </c>
      <c r="K4" s="188"/>
      <c r="L4" s="128"/>
      <c r="M4" s="100"/>
      <c r="N4" s="102"/>
      <c r="O4" s="103"/>
      <c r="P4" s="104"/>
      <c r="Q4" s="127"/>
      <c r="R4" s="100"/>
    </row>
    <row r="5" spans="1:18" s="91" customFormat="1" ht="136">
      <c r="A5" s="90">
        <v>1</v>
      </c>
      <c r="B5" s="111" t="s">
        <v>215</v>
      </c>
      <c r="C5" s="111" t="s">
        <v>216</v>
      </c>
      <c r="D5" s="111" t="s">
        <v>217</v>
      </c>
      <c r="E5" s="134" t="s">
        <v>23</v>
      </c>
      <c r="F5" s="98" t="s">
        <v>50</v>
      </c>
      <c r="G5" s="125" t="s">
        <v>67</v>
      </c>
      <c r="H5" s="99" t="s">
        <v>6</v>
      </c>
      <c r="I5" s="100" t="s">
        <v>114</v>
      </c>
      <c r="J5" s="101" t="s">
        <v>126</v>
      </c>
      <c r="K5" s="188"/>
      <c r="L5" s="129"/>
      <c r="M5" s="100"/>
      <c r="N5" s="102"/>
      <c r="O5" s="103"/>
      <c r="P5" s="104"/>
      <c r="Q5" s="127"/>
      <c r="R5" s="100"/>
    </row>
    <row r="6" spans="1:18" s="91" customFormat="1" ht="119">
      <c r="A6" s="90">
        <v>1</v>
      </c>
      <c r="B6" s="111" t="s">
        <v>215</v>
      </c>
      <c r="C6" s="111" t="s">
        <v>216</v>
      </c>
      <c r="D6" s="111" t="s">
        <v>217</v>
      </c>
      <c r="E6" s="134" t="s">
        <v>23</v>
      </c>
      <c r="F6" s="98" t="s">
        <v>51</v>
      </c>
      <c r="G6" s="125" t="s">
        <v>68</v>
      </c>
      <c r="H6" s="99" t="s">
        <v>6</v>
      </c>
      <c r="I6" s="100" t="s">
        <v>140</v>
      </c>
      <c r="J6" s="105" t="s">
        <v>211</v>
      </c>
      <c r="K6" s="186"/>
      <c r="L6" s="130"/>
      <c r="M6" s="100"/>
      <c r="N6" s="102"/>
      <c r="O6" s="103"/>
      <c r="P6" s="104"/>
      <c r="Q6" s="125"/>
      <c r="R6" s="100"/>
    </row>
    <row r="7" spans="1:18" s="91" customFormat="1" ht="136">
      <c r="A7" s="90">
        <v>1</v>
      </c>
      <c r="B7" s="111" t="s">
        <v>215</v>
      </c>
      <c r="C7" s="111" t="s">
        <v>216</v>
      </c>
      <c r="D7" s="111" t="s">
        <v>217</v>
      </c>
      <c r="E7" s="134" t="s">
        <v>23</v>
      </c>
      <c r="F7" s="98" t="s">
        <v>52</v>
      </c>
      <c r="G7" s="125" t="s">
        <v>69</v>
      </c>
      <c r="H7" s="99" t="s">
        <v>6</v>
      </c>
      <c r="I7" s="100" t="s">
        <v>140</v>
      </c>
      <c r="J7" s="105" t="s">
        <v>206</v>
      </c>
      <c r="K7" s="186"/>
      <c r="L7" s="130"/>
      <c r="M7" s="100"/>
      <c r="N7" s="102"/>
      <c r="O7" s="103"/>
      <c r="P7" s="104"/>
      <c r="Q7" s="125"/>
      <c r="R7" s="100"/>
    </row>
    <row r="8" spans="1:18" s="91" customFormat="1" ht="119">
      <c r="A8" s="90">
        <v>1</v>
      </c>
      <c r="B8" s="111" t="s">
        <v>215</v>
      </c>
      <c r="C8" s="111" t="s">
        <v>216</v>
      </c>
      <c r="D8" s="111" t="s">
        <v>217</v>
      </c>
      <c r="E8" s="134" t="s">
        <v>24</v>
      </c>
      <c r="F8" s="98" t="s">
        <v>169</v>
      </c>
      <c r="G8" s="125" t="s">
        <v>70</v>
      </c>
      <c r="H8" s="99" t="s">
        <v>6</v>
      </c>
      <c r="I8" s="100" t="s">
        <v>114</v>
      </c>
      <c r="J8" s="105" t="s">
        <v>144</v>
      </c>
      <c r="K8" s="188"/>
      <c r="L8" s="130"/>
      <c r="M8" s="100"/>
      <c r="N8" s="102"/>
      <c r="O8" s="103"/>
      <c r="P8" s="104"/>
      <c r="Q8" s="125"/>
      <c r="R8" s="100"/>
    </row>
    <row r="9" spans="1:18" s="91" customFormat="1" ht="119">
      <c r="A9" s="90">
        <v>1</v>
      </c>
      <c r="B9" s="111" t="s">
        <v>215</v>
      </c>
      <c r="C9" s="111" t="s">
        <v>216</v>
      </c>
      <c r="D9" s="111" t="s">
        <v>217</v>
      </c>
      <c r="E9" s="134" t="s">
        <v>24</v>
      </c>
      <c r="F9" s="98" t="s">
        <v>170</v>
      </c>
      <c r="G9" s="125" t="s">
        <v>71</v>
      </c>
      <c r="H9" s="99" t="s">
        <v>6</v>
      </c>
      <c r="I9" s="100" t="s">
        <v>114</v>
      </c>
      <c r="J9" s="105" t="s">
        <v>182</v>
      </c>
      <c r="K9" s="188"/>
      <c r="L9" s="130"/>
      <c r="M9" s="100"/>
      <c r="N9" s="102"/>
      <c r="O9" s="103"/>
      <c r="P9" s="104"/>
      <c r="Q9" s="125"/>
      <c r="R9" s="100"/>
    </row>
    <row r="10" spans="1:18" s="91" customFormat="1" ht="119">
      <c r="A10" s="90">
        <v>1</v>
      </c>
      <c r="B10" s="111" t="s">
        <v>215</v>
      </c>
      <c r="C10" s="111" t="s">
        <v>216</v>
      </c>
      <c r="D10" s="111" t="s">
        <v>217</v>
      </c>
      <c r="E10" s="134" t="s">
        <v>24</v>
      </c>
      <c r="F10" s="98" t="s">
        <v>171</v>
      </c>
      <c r="G10" s="125" t="s">
        <v>159</v>
      </c>
      <c r="H10" s="99" t="s">
        <v>6</v>
      </c>
      <c r="I10" s="100" t="s">
        <v>114</v>
      </c>
      <c r="J10" s="105" t="s">
        <v>117</v>
      </c>
      <c r="K10" s="188"/>
      <c r="L10" s="130"/>
      <c r="M10" s="100"/>
      <c r="N10" s="102"/>
      <c r="O10" s="103"/>
      <c r="P10" s="104"/>
      <c r="Q10" s="125"/>
      <c r="R10" s="100"/>
    </row>
    <row r="11" spans="1:18" s="91" customFormat="1" ht="102">
      <c r="A11" s="90">
        <v>1</v>
      </c>
      <c r="B11" s="111" t="s">
        <v>215</v>
      </c>
      <c r="C11" s="111" t="s">
        <v>216</v>
      </c>
      <c r="D11" s="111" t="s">
        <v>217</v>
      </c>
      <c r="E11" s="134" t="s">
        <v>59</v>
      </c>
      <c r="F11" s="98" t="s">
        <v>172</v>
      </c>
      <c r="G11" s="125" t="s">
        <v>160</v>
      </c>
      <c r="H11" s="99" t="s">
        <v>6</v>
      </c>
      <c r="I11" s="100" t="s">
        <v>140</v>
      </c>
      <c r="J11" s="105" t="s">
        <v>207</v>
      </c>
      <c r="K11" s="186"/>
      <c r="L11" s="130"/>
      <c r="M11" s="100"/>
      <c r="N11" s="102"/>
      <c r="O11" s="103"/>
      <c r="P11" s="104"/>
      <c r="Q11" s="125"/>
      <c r="R11" s="100"/>
    </row>
    <row r="12" spans="1:18" s="91" customFormat="1" ht="102">
      <c r="A12" s="90">
        <v>1</v>
      </c>
      <c r="B12" s="111" t="s">
        <v>215</v>
      </c>
      <c r="C12" s="111" t="s">
        <v>216</v>
      </c>
      <c r="D12" s="111" t="s">
        <v>217</v>
      </c>
      <c r="E12" s="134" t="s">
        <v>59</v>
      </c>
      <c r="F12" s="98" t="s">
        <v>173</v>
      </c>
      <c r="G12" s="125" t="s">
        <v>161</v>
      </c>
      <c r="H12" s="99" t="s">
        <v>6</v>
      </c>
      <c r="I12" s="100" t="s">
        <v>114</v>
      </c>
      <c r="J12" s="105" t="s">
        <v>118</v>
      </c>
      <c r="K12" s="188"/>
      <c r="L12" s="130"/>
      <c r="M12" s="100"/>
      <c r="N12" s="102"/>
      <c r="O12" s="103"/>
      <c r="P12" s="104"/>
      <c r="Q12" s="125"/>
      <c r="R12" s="100"/>
    </row>
    <row r="13" spans="1:18" s="91" customFormat="1" ht="102">
      <c r="A13" s="90">
        <v>1</v>
      </c>
      <c r="B13" s="111" t="s">
        <v>215</v>
      </c>
      <c r="C13" s="111" t="s">
        <v>216</v>
      </c>
      <c r="D13" s="111" t="s">
        <v>217</v>
      </c>
      <c r="E13" s="134" t="s">
        <v>59</v>
      </c>
      <c r="F13" s="98" t="s">
        <v>174</v>
      </c>
      <c r="G13" s="125" t="s">
        <v>162</v>
      </c>
      <c r="H13" s="99" t="s">
        <v>6</v>
      </c>
      <c r="I13" s="100" t="s">
        <v>114</v>
      </c>
      <c r="J13" s="105" t="s">
        <v>119</v>
      </c>
      <c r="K13" s="188"/>
      <c r="L13" s="130"/>
      <c r="M13" s="100"/>
      <c r="N13" s="102"/>
      <c r="O13" s="103"/>
      <c r="P13" s="104"/>
      <c r="Q13" s="125"/>
      <c r="R13" s="100"/>
    </row>
    <row r="14" spans="1:18" s="91" customFormat="1" ht="119">
      <c r="A14" s="90">
        <v>1</v>
      </c>
      <c r="B14" s="111" t="s">
        <v>215</v>
      </c>
      <c r="C14" s="111" t="s">
        <v>216</v>
      </c>
      <c r="D14" s="111" t="s">
        <v>217</v>
      </c>
      <c r="E14" s="134" t="s">
        <v>59</v>
      </c>
      <c r="F14" s="98" t="s">
        <v>175</v>
      </c>
      <c r="G14" s="125" t="s">
        <v>163</v>
      </c>
      <c r="H14" s="99" t="s">
        <v>6</v>
      </c>
      <c r="I14" s="100" t="s">
        <v>140</v>
      </c>
      <c r="J14" s="105" t="s">
        <v>208</v>
      </c>
      <c r="K14" s="186"/>
      <c r="L14" s="130"/>
      <c r="M14" s="100"/>
      <c r="N14" s="102"/>
      <c r="O14" s="103"/>
      <c r="P14" s="104"/>
      <c r="Q14" s="125"/>
      <c r="R14" s="100"/>
    </row>
    <row r="15" spans="1:18" s="91" customFormat="1" ht="170">
      <c r="A15" s="90">
        <v>1</v>
      </c>
      <c r="B15" s="111" t="s">
        <v>215</v>
      </c>
      <c r="C15" s="111" t="s">
        <v>216</v>
      </c>
      <c r="D15" s="111" t="s">
        <v>217</v>
      </c>
      <c r="E15" s="134" t="s">
        <v>59</v>
      </c>
      <c r="F15" s="98" t="s">
        <v>176</v>
      </c>
      <c r="G15" s="125" t="s">
        <v>164</v>
      </c>
      <c r="H15" s="99" t="s">
        <v>6</v>
      </c>
      <c r="I15" s="100" t="s">
        <v>114</v>
      </c>
      <c r="J15" s="105" t="s">
        <v>125</v>
      </c>
      <c r="K15" s="188"/>
      <c r="L15" s="130"/>
      <c r="M15" s="100"/>
      <c r="N15" s="102"/>
      <c r="O15" s="103"/>
      <c r="P15" s="104"/>
      <c r="Q15" s="125"/>
      <c r="R15" s="100"/>
    </row>
    <row r="16" spans="1:18" s="91" customFormat="1" ht="136">
      <c r="A16" s="90">
        <v>1</v>
      </c>
      <c r="B16" s="111" t="s">
        <v>215</v>
      </c>
      <c r="C16" s="111" t="s">
        <v>216</v>
      </c>
      <c r="D16" s="111" t="s">
        <v>217</v>
      </c>
      <c r="E16" s="134" t="s">
        <v>59</v>
      </c>
      <c r="F16" s="98" t="s">
        <v>177</v>
      </c>
      <c r="G16" s="125" t="s">
        <v>165</v>
      </c>
      <c r="H16" s="99" t="s">
        <v>6</v>
      </c>
      <c r="I16" s="100" t="s">
        <v>114</v>
      </c>
      <c r="J16" s="105" t="s">
        <v>158</v>
      </c>
      <c r="K16" s="188"/>
      <c r="L16" s="130"/>
      <c r="M16" s="100"/>
      <c r="N16" s="102"/>
      <c r="O16" s="103"/>
      <c r="P16" s="104"/>
      <c r="Q16" s="125"/>
      <c r="R16" s="100"/>
    </row>
    <row r="17" spans="1:18" s="91" customFormat="1" ht="136">
      <c r="A17" s="90">
        <v>1</v>
      </c>
      <c r="B17" s="111" t="s">
        <v>215</v>
      </c>
      <c r="C17" s="111" t="s">
        <v>216</v>
      </c>
      <c r="D17" s="111" t="s">
        <v>217</v>
      </c>
      <c r="E17" s="134" t="s">
        <v>59</v>
      </c>
      <c r="F17" s="98" t="s">
        <v>178</v>
      </c>
      <c r="G17" s="125" t="s">
        <v>166</v>
      </c>
      <c r="H17" s="99" t="s">
        <v>6</v>
      </c>
      <c r="I17" s="100" t="s">
        <v>114</v>
      </c>
      <c r="J17" s="105" t="s">
        <v>127</v>
      </c>
      <c r="K17" s="188"/>
      <c r="L17" s="130"/>
      <c r="M17" s="100"/>
      <c r="N17" s="102"/>
      <c r="O17" s="103"/>
      <c r="P17" s="104"/>
      <c r="Q17" s="125"/>
      <c r="R17" s="100"/>
    </row>
    <row r="18" spans="1:18" s="91" customFormat="1" ht="136">
      <c r="A18" s="90">
        <v>1</v>
      </c>
      <c r="B18" s="111" t="s">
        <v>215</v>
      </c>
      <c r="C18" s="111" t="s">
        <v>216</v>
      </c>
      <c r="D18" s="111" t="s">
        <v>217</v>
      </c>
      <c r="E18" s="134" t="s">
        <v>59</v>
      </c>
      <c r="F18" s="98" t="s">
        <v>179</v>
      </c>
      <c r="G18" s="125" t="s">
        <v>167</v>
      </c>
      <c r="H18" s="99" t="s">
        <v>6</v>
      </c>
      <c r="I18" s="100" t="s">
        <v>114</v>
      </c>
      <c r="J18" s="105" t="s">
        <v>128</v>
      </c>
      <c r="K18" s="188"/>
      <c r="L18" s="130"/>
      <c r="M18" s="100"/>
      <c r="N18" s="102"/>
      <c r="O18" s="103"/>
      <c r="P18" s="104"/>
      <c r="Q18" s="125"/>
      <c r="R18" s="100"/>
    </row>
    <row r="19" spans="1:18" s="91" customFormat="1" ht="119">
      <c r="A19" s="90">
        <v>1</v>
      </c>
      <c r="B19" s="111" t="s">
        <v>215</v>
      </c>
      <c r="C19" s="111" t="s">
        <v>216</v>
      </c>
      <c r="D19" s="111" t="s">
        <v>217</v>
      </c>
      <c r="E19" s="134" t="s">
        <v>60</v>
      </c>
      <c r="F19" s="98" t="s">
        <v>180</v>
      </c>
      <c r="G19" s="125" t="s">
        <v>168</v>
      </c>
      <c r="H19" s="99" t="s">
        <v>6</v>
      </c>
      <c r="I19" s="106" t="s">
        <v>129</v>
      </c>
      <c r="J19" s="105" t="s">
        <v>209</v>
      </c>
      <c r="K19" s="186" t="s">
        <v>214</v>
      </c>
      <c r="L19" s="130"/>
      <c r="M19" s="106"/>
      <c r="N19" s="102"/>
      <c r="O19" s="103"/>
      <c r="P19" s="104"/>
      <c r="Q19" s="125"/>
      <c r="R19" s="106"/>
    </row>
    <row r="20" spans="1:18" s="164" customFormat="1" ht="119">
      <c r="A20" s="107">
        <v>2</v>
      </c>
      <c r="B20" s="112" t="s">
        <v>218</v>
      </c>
      <c r="C20" s="112" t="s">
        <v>112</v>
      </c>
      <c r="D20" s="112" t="s">
        <v>217</v>
      </c>
      <c r="E20" s="124" t="s">
        <v>23</v>
      </c>
      <c r="F20" s="97" t="s">
        <v>49</v>
      </c>
      <c r="G20" s="126" t="s">
        <v>66</v>
      </c>
      <c r="H20" s="92" t="s">
        <v>6</v>
      </c>
      <c r="I20" s="108" t="s">
        <v>114</v>
      </c>
      <c r="J20" s="168" t="s">
        <v>131</v>
      </c>
      <c r="K20" s="189"/>
      <c r="L20" s="131"/>
      <c r="M20" s="93"/>
      <c r="N20" s="94"/>
      <c r="O20" s="95"/>
      <c r="P20" s="96"/>
      <c r="Q20" s="126"/>
      <c r="R20" s="93"/>
    </row>
    <row r="21" spans="1:18" s="164" customFormat="1" ht="136">
      <c r="A21" s="107">
        <v>2</v>
      </c>
      <c r="B21" s="112" t="s">
        <v>218</v>
      </c>
      <c r="C21" s="112" t="s">
        <v>112</v>
      </c>
      <c r="D21" s="112" t="s">
        <v>217</v>
      </c>
      <c r="E21" s="124" t="s">
        <v>23</v>
      </c>
      <c r="F21" s="97" t="s">
        <v>50</v>
      </c>
      <c r="G21" s="126" t="s">
        <v>67</v>
      </c>
      <c r="H21" s="92" t="s">
        <v>6</v>
      </c>
      <c r="I21" s="108" t="s">
        <v>114</v>
      </c>
      <c r="J21" s="168" t="s">
        <v>126</v>
      </c>
      <c r="K21" s="189"/>
      <c r="L21" s="131"/>
      <c r="M21" s="93"/>
      <c r="N21" s="94"/>
      <c r="O21" s="95"/>
      <c r="P21" s="96"/>
      <c r="Q21" s="126"/>
      <c r="R21" s="93"/>
    </row>
    <row r="22" spans="1:18" s="164" customFormat="1" ht="119">
      <c r="A22" s="107">
        <v>2</v>
      </c>
      <c r="B22" s="112" t="s">
        <v>218</v>
      </c>
      <c r="C22" s="112" t="s">
        <v>112</v>
      </c>
      <c r="D22" s="112" t="s">
        <v>217</v>
      </c>
      <c r="E22" s="124" t="s">
        <v>23</v>
      </c>
      <c r="F22" s="97" t="s">
        <v>51</v>
      </c>
      <c r="G22" s="126" t="s">
        <v>68</v>
      </c>
      <c r="H22" s="92" t="s">
        <v>6</v>
      </c>
      <c r="I22" s="108" t="s">
        <v>140</v>
      </c>
      <c r="J22" s="163" t="s">
        <v>211</v>
      </c>
      <c r="K22" s="163"/>
      <c r="L22" s="131"/>
      <c r="M22" s="93"/>
      <c r="N22" s="94"/>
      <c r="O22" s="95"/>
      <c r="P22" s="96"/>
      <c r="Q22" s="126"/>
      <c r="R22" s="93"/>
    </row>
    <row r="23" spans="1:18" s="164" customFormat="1" ht="136">
      <c r="A23" s="107">
        <v>2</v>
      </c>
      <c r="B23" s="112" t="s">
        <v>218</v>
      </c>
      <c r="C23" s="112" t="s">
        <v>112</v>
      </c>
      <c r="D23" s="112" t="s">
        <v>217</v>
      </c>
      <c r="E23" s="124" t="s">
        <v>23</v>
      </c>
      <c r="F23" s="97" t="s">
        <v>52</v>
      </c>
      <c r="G23" s="126" t="s">
        <v>69</v>
      </c>
      <c r="H23" s="92" t="s">
        <v>6</v>
      </c>
      <c r="I23" s="108" t="s">
        <v>140</v>
      </c>
      <c r="J23" s="163" t="s">
        <v>206</v>
      </c>
      <c r="K23" s="163"/>
      <c r="L23" s="131"/>
      <c r="M23" s="93"/>
      <c r="N23" s="94"/>
      <c r="O23" s="95"/>
      <c r="P23" s="96"/>
      <c r="Q23" s="126"/>
      <c r="R23" s="93"/>
    </row>
    <row r="24" spans="1:18" s="164" customFormat="1" ht="119">
      <c r="A24" s="107">
        <v>2</v>
      </c>
      <c r="B24" s="112" t="s">
        <v>218</v>
      </c>
      <c r="C24" s="112" t="s">
        <v>112</v>
      </c>
      <c r="D24" s="112" t="s">
        <v>217</v>
      </c>
      <c r="E24" s="124" t="s">
        <v>24</v>
      </c>
      <c r="F24" s="97" t="s">
        <v>169</v>
      </c>
      <c r="G24" s="126" t="s">
        <v>70</v>
      </c>
      <c r="H24" s="92" t="s">
        <v>6</v>
      </c>
      <c r="I24" s="108" t="s">
        <v>114</v>
      </c>
      <c r="J24" s="163" t="s">
        <v>144</v>
      </c>
      <c r="K24" s="189"/>
      <c r="L24" s="131"/>
      <c r="M24" s="93"/>
      <c r="N24" s="94"/>
      <c r="O24" s="95"/>
      <c r="P24" s="96"/>
      <c r="Q24" s="126"/>
      <c r="R24" s="93"/>
    </row>
    <row r="25" spans="1:18" s="164" customFormat="1" ht="102">
      <c r="A25" s="107">
        <v>2</v>
      </c>
      <c r="B25" s="112" t="s">
        <v>218</v>
      </c>
      <c r="C25" s="112" t="s">
        <v>112</v>
      </c>
      <c r="D25" s="112" t="s">
        <v>217</v>
      </c>
      <c r="E25" s="124" t="s">
        <v>24</v>
      </c>
      <c r="F25" s="97" t="s">
        <v>170</v>
      </c>
      <c r="G25" s="126" t="s">
        <v>71</v>
      </c>
      <c r="H25" s="92" t="s">
        <v>6</v>
      </c>
      <c r="I25" s="108" t="s">
        <v>114</v>
      </c>
      <c r="J25" s="163" t="s">
        <v>116</v>
      </c>
      <c r="K25" s="189"/>
      <c r="L25" s="131"/>
      <c r="M25" s="93"/>
      <c r="N25" s="94"/>
      <c r="O25" s="95"/>
      <c r="P25" s="96"/>
      <c r="Q25" s="126"/>
      <c r="R25" s="93"/>
    </row>
    <row r="26" spans="1:18" s="164" customFormat="1" ht="119">
      <c r="A26" s="107">
        <v>2</v>
      </c>
      <c r="B26" s="112" t="s">
        <v>218</v>
      </c>
      <c r="C26" s="112" t="s">
        <v>112</v>
      </c>
      <c r="D26" s="112" t="s">
        <v>217</v>
      </c>
      <c r="E26" s="124" t="s">
        <v>24</v>
      </c>
      <c r="F26" s="97" t="s">
        <v>171</v>
      </c>
      <c r="G26" s="126" t="s">
        <v>159</v>
      </c>
      <c r="H26" s="92" t="s">
        <v>6</v>
      </c>
      <c r="I26" s="108" t="s">
        <v>114</v>
      </c>
      <c r="J26" s="163" t="s">
        <v>117</v>
      </c>
      <c r="K26" s="189"/>
      <c r="L26" s="131"/>
      <c r="M26" s="93"/>
      <c r="N26" s="94"/>
      <c r="O26" s="95"/>
      <c r="P26" s="96"/>
      <c r="Q26" s="126"/>
      <c r="R26" s="93"/>
    </row>
    <row r="27" spans="1:18" s="164" customFormat="1" ht="119">
      <c r="A27" s="107">
        <v>2</v>
      </c>
      <c r="B27" s="112" t="s">
        <v>218</v>
      </c>
      <c r="C27" s="112" t="s">
        <v>112</v>
      </c>
      <c r="D27" s="112" t="s">
        <v>217</v>
      </c>
      <c r="E27" s="124" t="s">
        <v>59</v>
      </c>
      <c r="F27" s="97" t="s">
        <v>172</v>
      </c>
      <c r="G27" s="126" t="s">
        <v>160</v>
      </c>
      <c r="H27" s="92" t="s">
        <v>6</v>
      </c>
      <c r="I27" s="108" t="s">
        <v>140</v>
      </c>
      <c r="J27" s="163" t="s">
        <v>212</v>
      </c>
      <c r="K27" s="163"/>
      <c r="L27" s="131"/>
      <c r="M27" s="93"/>
      <c r="N27" s="94"/>
      <c r="O27" s="95"/>
      <c r="P27" s="96"/>
      <c r="Q27" s="126"/>
      <c r="R27" s="93"/>
    </row>
    <row r="28" spans="1:18" s="164" customFormat="1" ht="102">
      <c r="A28" s="107">
        <v>2</v>
      </c>
      <c r="B28" s="112" t="s">
        <v>218</v>
      </c>
      <c r="C28" s="112" t="s">
        <v>112</v>
      </c>
      <c r="D28" s="112" t="s">
        <v>217</v>
      </c>
      <c r="E28" s="124" t="s">
        <v>59</v>
      </c>
      <c r="F28" s="97" t="s">
        <v>173</v>
      </c>
      <c r="G28" s="126" t="s">
        <v>161</v>
      </c>
      <c r="H28" s="92" t="s">
        <v>6</v>
      </c>
      <c r="I28" s="108" t="s">
        <v>114</v>
      </c>
      <c r="J28" s="163" t="s">
        <v>118</v>
      </c>
      <c r="K28" s="189"/>
      <c r="L28" s="131"/>
      <c r="M28" s="93"/>
      <c r="N28" s="94"/>
      <c r="O28" s="95"/>
      <c r="P28" s="96"/>
      <c r="Q28" s="126"/>
      <c r="R28" s="93"/>
    </row>
    <row r="29" spans="1:18" s="164" customFormat="1" ht="102">
      <c r="A29" s="107">
        <v>2</v>
      </c>
      <c r="B29" s="112" t="s">
        <v>218</v>
      </c>
      <c r="C29" s="112" t="s">
        <v>112</v>
      </c>
      <c r="D29" s="112" t="s">
        <v>217</v>
      </c>
      <c r="E29" s="124" t="s">
        <v>59</v>
      </c>
      <c r="F29" s="97" t="s">
        <v>174</v>
      </c>
      <c r="G29" s="126" t="s">
        <v>162</v>
      </c>
      <c r="H29" s="92" t="s">
        <v>6</v>
      </c>
      <c r="I29" s="108" t="s">
        <v>114</v>
      </c>
      <c r="J29" s="163" t="s">
        <v>119</v>
      </c>
      <c r="K29" s="189"/>
      <c r="L29" s="131"/>
      <c r="M29" s="93"/>
      <c r="N29" s="94"/>
      <c r="O29" s="95"/>
      <c r="P29" s="96"/>
      <c r="Q29" s="126"/>
      <c r="R29" s="93"/>
    </row>
    <row r="30" spans="1:18" s="164" customFormat="1" ht="136">
      <c r="A30" s="107">
        <v>2</v>
      </c>
      <c r="B30" s="112" t="s">
        <v>218</v>
      </c>
      <c r="C30" s="112" t="s">
        <v>112</v>
      </c>
      <c r="D30" s="112" t="s">
        <v>217</v>
      </c>
      <c r="E30" s="124" t="s">
        <v>59</v>
      </c>
      <c r="F30" s="97" t="s">
        <v>175</v>
      </c>
      <c r="G30" s="126" t="s">
        <v>163</v>
      </c>
      <c r="H30" s="92" t="s">
        <v>6</v>
      </c>
      <c r="I30" s="108" t="s">
        <v>140</v>
      </c>
      <c r="J30" s="163" t="s">
        <v>213</v>
      </c>
      <c r="K30" s="163"/>
      <c r="L30" s="131"/>
      <c r="M30" s="93"/>
      <c r="N30" s="94"/>
      <c r="O30" s="95"/>
      <c r="P30" s="96"/>
      <c r="Q30" s="126"/>
      <c r="R30" s="93"/>
    </row>
    <row r="31" spans="1:18" s="164" customFormat="1" ht="170">
      <c r="A31" s="107">
        <v>2</v>
      </c>
      <c r="B31" s="112" t="s">
        <v>218</v>
      </c>
      <c r="C31" s="112" t="s">
        <v>112</v>
      </c>
      <c r="D31" s="112" t="s">
        <v>217</v>
      </c>
      <c r="E31" s="124" t="s">
        <v>59</v>
      </c>
      <c r="F31" s="97" t="s">
        <v>176</v>
      </c>
      <c r="G31" s="126" t="s">
        <v>164</v>
      </c>
      <c r="H31" s="92" t="s">
        <v>6</v>
      </c>
      <c r="I31" s="108" t="s">
        <v>114</v>
      </c>
      <c r="J31" s="163" t="s">
        <v>125</v>
      </c>
      <c r="K31" s="189"/>
      <c r="L31" s="131"/>
      <c r="M31" s="93"/>
      <c r="N31" s="94"/>
      <c r="O31" s="95"/>
      <c r="P31" s="96"/>
      <c r="Q31" s="126"/>
      <c r="R31" s="93"/>
    </row>
    <row r="32" spans="1:18" s="164" customFormat="1" ht="136">
      <c r="A32" s="107">
        <v>2</v>
      </c>
      <c r="B32" s="112" t="s">
        <v>218</v>
      </c>
      <c r="C32" s="112" t="s">
        <v>112</v>
      </c>
      <c r="D32" s="112" t="s">
        <v>217</v>
      </c>
      <c r="E32" s="124" t="s">
        <v>59</v>
      </c>
      <c r="F32" s="97" t="s">
        <v>177</v>
      </c>
      <c r="G32" s="126" t="s">
        <v>165</v>
      </c>
      <c r="H32" s="92" t="s">
        <v>6</v>
      </c>
      <c r="I32" s="108" t="s">
        <v>114</v>
      </c>
      <c r="J32" s="163" t="s">
        <v>158</v>
      </c>
      <c r="K32" s="189"/>
      <c r="L32" s="131"/>
      <c r="M32" s="93"/>
      <c r="N32" s="94"/>
      <c r="O32" s="95"/>
      <c r="P32" s="96"/>
      <c r="Q32" s="126"/>
      <c r="R32" s="93"/>
    </row>
    <row r="33" spans="1:18" s="164" customFormat="1" ht="136">
      <c r="A33" s="107">
        <v>2</v>
      </c>
      <c r="B33" s="112" t="s">
        <v>218</v>
      </c>
      <c r="C33" s="112" t="s">
        <v>112</v>
      </c>
      <c r="D33" s="112" t="s">
        <v>217</v>
      </c>
      <c r="E33" s="124" t="s">
        <v>59</v>
      </c>
      <c r="F33" s="97" t="s">
        <v>178</v>
      </c>
      <c r="G33" s="126" t="s">
        <v>166</v>
      </c>
      <c r="H33" s="92" t="s">
        <v>6</v>
      </c>
      <c r="I33" s="108" t="s">
        <v>114</v>
      </c>
      <c r="J33" s="163" t="s">
        <v>127</v>
      </c>
      <c r="K33" s="189"/>
      <c r="L33" s="131"/>
      <c r="M33" s="108"/>
      <c r="N33" s="94"/>
      <c r="O33" s="95"/>
      <c r="P33" s="96"/>
      <c r="Q33" s="126"/>
      <c r="R33" s="108"/>
    </row>
    <row r="34" spans="1:18" s="164" customFormat="1" ht="136">
      <c r="A34" s="107">
        <v>2</v>
      </c>
      <c r="B34" s="112" t="s">
        <v>218</v>
      </c>
      <c r="C34" s="112" t="s">
        <v>112</v>
      </c>
      <c r="D34" s="112" t="s">
        <v>217</v>
      </c>
      <c r="E34" s="124" t="s">
        <v>59</v>
      </c>
      <c r="F34" s="97" t="s">
        <v>179</v>
      </c>
      <c r="G34" s="126" t="s">
        <v>167</v>
      </c>
      <c r="H34" s="92" t="s">
        <v>6</v>
      </c>
      <c r="I34" s="108" t="s">
        <v>114</v>
      </c>
      <c r="J34" s="163" t="s">
        <v>128</v>
      </c>
      <c r="K34" s="189"/>
      <c r="L34" s="132"/>
      <c r="M34" s="108"/>
      <c r="N34" s="94"/>
      <c r="O34" s="95"/>
      <c r="P34" s="96"/>
      <c r="Q34" s="126"/>
      <c r="R34" s="108"/>
    </row>
    <row r="35" spans="1:18" s="164" customFormat="1" ht="119">
      <c r="A35" s="107">
        <v>2</v>
      </c>
      <c r="B35" s="112" t="s">
        <v>218</v>
      </c>
      <c r="C35" s="112" t="s">
        <v>112</v>
      </c>
      <c r="D35" s="112" t="s">
        <v>217</v>
      </c>
      <c r="E35" s="124" t="s">
        <v>60</v>
      </c>
      <c r="F35" s="97" t="s">
        <v>180</v>
      </c>
      <c r="G35" s="126" t="s">
        <v>168</v>
      </c>
      <c r="H35" s="92" t="s">
        <v>6</v>
      </c>
      <c r="I35" s="93" t="s">
        <v>129</v>
      </c>
      <c r="J35" s="163" t="s">
        <v>143</v>
      </c>
      <c r="K35" s="163" t="s">
        <v>214</v>
      </c>
      <c r="L35" s="131"/>
      <c r="M35" s="108"/>
      <c r="N35" s="94"/>
      <c r="O35" s="95"/>
      <c r="P35" s="96"/>
      <c r="Q35" s="126"/>
      <c r="R35" s="108"/>
    </row>
    <row r="36" spans="1:18" s="91" customFormat="1" ht="102">
      <c r="A36" s="90">
        <v>3</v>
      </c>
      <c r="B36" s="111" t="s">
        <v>219</v>
      </c>
      <c r="C36" s="111" t="s">
        <v>220</v>
      </c>
      <c r="D36" s="111" t="s">
        <v>221</v>
      </c>
      <c r="E36" s="134" t="s">
        <v>23</v>
      </c>
      <c r="F36" s="98" t="s">
        <v>49</v>
      </c>
      <c r="G36" s="125" t="s">
        <v>66</v>
      </c>
      <c r="H36" s="99" t="s">
        <v>6</v>
      </c>
      <c r="I36" s="100" t="s">
        <v>114</v>
      </c>
      <c r="J36" s="105" t="s">
        <v>130</v>
      </c>
      <c r="K36" s="188"/>
      <c r="L36" s="130"/>
      <c r="M36" s="100"/>
      <c r="N36" s="102"/>
      <c r="O36" s="103"/>
      <c r="P36" s="104"/>
      <c r="Q36" s="125"/>
      <c r="R36" s="100"/>
    </row>
    <row r="37" spans="1:18" s="91" customFormat="1" ht="119">
      <c r="A37" s="90">
        <v>3</v>
      </c>
      <c r="B37" s="111" t="s">
        <v>219</v>
      </c>
      <c r="C37" s="111" t="s">
        <v>220</v>
      </c>
      <c r="D37" s="111" t="s">
        <v>221</v>
      </c>
      <c r="E37" s="134" t="s">
        <v>23</v>
      </c>
      <c r="F37" s="98" t="s">
        <v>50</v>
      </c>
      <c r="G37" s="125" t="s">
        <v>67</v>
      </c>
      <c r="H37" s="99" t="s">
        <v>6</v>
      </c>
      <c r="I37" s="100" t="s">
        <v>114</v>
      </c>
      <c r="J37" s="105" t="s">
        <v>115</v>
      </c>
      <c r="K37" s="188"/>
      <c r="L37" s="130"/>
      <c r="M37" s="100"/>
      <c r="N37" s="102"/>
      <c r="O37" s="103"/>
      <c r="P37" s="104"/>
      <c r="Q37" s="125"/>
      <c r="R37" s="100"/>
    </row>
    <row r="38" spans="1:18" s="91" customFormat="1" ht="119">
      <c r="A38" s="90">
        <v>3</v>
      </c>
      <c r="B38" s="111" t="s">
        <v>219</v>
      </c>
      <c r="C38" s="111" t="s">
        <v>220</v>
      </c>
      <c r="D38" s="111" t="s">
        <v>221</v>
      </c>
      <c r="E38" s="134" t="s">
        <v>23</v>
      </c>
      <c r="F38" s="98" t="s">
        <v>51</v>
      </c>
      <c r="G38" s="125" t="s">
        <v>68</v>
      </c>
      <c r="H38" s="99" t="s">
        <v>6</v>
      </c>
      <c r="I38" s="100" t="s">
        <v>114</v>
      </c>
      <c r="J38" s="105" t="s">
        <v>132</v>
      </c>
      <c r="K38" s="188"/>
      <c r="L38" s="130"/>
      <c r="M38" s="100"/>
      <c r="N38" s="102"/>
      <c r="O38" s="103"/>
      <c r="P38" s="104"/>
      <c r="Q38" s="125"/>
      <c r="R38" s="100"/>
    </row>
    <row r="39" spans="1:18" s="91" customFormat="1" ht="119">
      <c r="A39" s="90">
        <v>3</v>
      </c>
      <c r="B39" s="111" t="s">
        <v>219</v>
      </c>
      <c r="C39" s="111" t="s">
        <v>220</v>
      </c>
      <c r="D39" s="111" t="s">
        <v>221</v>
      </c>
      <c r="E39" s="134" t="s">
        <v>23</v>
      </c>
      <c r="F39" s="98" t="s">
        <v>52</v>
      </c>
      <c r="G39" s="125" t="s">
        <v>69</v>
      </c>
      <c r="H39" s="99" t="s">
        <v>6</v>
      </c>
      <c r="I39" s="100" t="s">
        <v>114</v>
      </c>
      <c r="J39" s="105" t="s">
        <v>132</v>
      </c>
      <c r="K39" s="188"/>
      <c r="L39" s="130"/>
      <c r="M39" s="100"/>
      <c r="N39" s="102"/>
      <c r="O39" s="103"/>
      <c r="P39" s="104"/>
      <c r="Q39" s="125"/>
      <c r="R39" s="100"/>
    </row>
    <row r="40" spans="1:18" s="91" customFormat="1" ht="119">
      <c r="A40" s="90">
        <v>3</v>
      </c>
      <c r="B40" s="111" t="s">
        <v>219</v>
      </c>
      <c r="C40" s="111" t="s">
        <v>220</v>
      </c>
      <c r="D40" s="111" t="s">
        <v>221</v>
      </c>
      <c r="E40" s="134" t="s">
        <v>24</v>
      </c>
      <c r="F40" s="98" t="s">
        <v>169</v>
      </c>
      <c r="G40" s="125" t="s">
        <v>70</v>
      </c>
      <c r="H40" s="99" t="s">
        <v>6</v>
      </c>
      <c r="I40" s="100" t="s">
        <v>114</v>
      </c>
      <c r="J40" s="105" t="s">
        <v>135</v>
      </c>
      <c r="K40" s="188"/>
      <c r="L40" s="130"/>
      <c r="M40" s="100"/>
      <c r="N40" s="102"/>
      <c r="O40" s="103"/>
      <c r="P40" s="104"/>
      <c r="Q40" s="125"/>
      <c r="R40" s="100"/>
    </row>
    <row r="41" spans="1:18" s="91" customFormat="1" ht="119">
      <c r="A41" s="90">
        <v>3</v>
      </c>
      <c r="B41" s="111" t="s">
        <v>219</v>
      </c>
      <c r="C41" s="111" t="s">
        <v>220</v>
      </c>
      <c r="D41" s="111" t="s">
        <v>221</v>
      </c>
      <c r="E41" s="134" t="s">
        <v>24</v>
      </c>
      <c r="F41" s="98" t="s">
        <v>170</v>
      </c>
      <c r="G41" s="125" t="s">
        <v>71</v>
      </c>
      <c r="H41" s="99" t="s">
        <v>6</v>
      </c>
      <c r="I41" s="100" t="s">
        <v>114</v>
      </c>
      <c r="J41" s="105" t="s">
        <v>142</v>
      </c>
      <c r="K41" s="188"/>
      <c r="L41" s="130"/>
      <c r="M41" s="100"/>
      <c r="N41" s="102"/>
      <c r="O41" s="103"/>
      <c r="P41" s="104"/>
      <c r="Q41" s="125"/>
      <c r="R41" s="100"/>
    </row>
    <row r="42" spans="1:18" s="91" customFormat="1" ht="119">
      <c r="A42" s="90">
        <v>3</v>
      </c>
      <c r="B42" s="111" t="s">
        <v>219</v>
      </c>
      <c r="C42" s="111" t="s">
        <v>220</v>
      </c>
      <c r="D42" s="111" t="s">
        <v>221</v>
      </c>
      <c r="E42" s="134" t="s">
        <v>24</v>
      </c>
      <c r="F42" s="98" t="s">
        <v>171</v>
      </c>
      <c r="G42" s="125" t="s">
        <v>159</v>
      </c>
      <c r="H42" s="99" t="s">
        <v>6</v>
      </c>
      <c r="I42" s="100" t="s">
        <v>133</v>
      </c>
      <c r="J42" s="105" t="s">
        <v>134</v>
      </c>
      <c r="K42" s="188"/>
      <c r="L42" s="130"/>
      <c r="M42" s="100"/>
      <c r="N42" s="102"/>
      <c r="O42" s="103"/>
      <c r="P42" s="104"/>
      <c r="Q42" s="125"/>
      <c r="R42" s="100"/>
    </row>
    <row r="43" spans="1:18" s="91" customFormat="1" ht="119">
      <c r="A43" s="90">
        <v>3</v>
      </c>
      <c r="B43" s="111" t="s">
        <v>219</v>
      </c>
      <c r="C43" s="111" t="s">
        <v>220</v>
      </c>
      <c r="D43" s="111" t="s">
        <v>221</v>
      </c>
      <c r="E43" s="134" t="s">
        <v>59</v>
      </c>
      <c r="F43" s="98" t="s">
        <v>172</v>
      </c>
      <c r="G43" s="125" t="s">
        <v>160</v>
      </c>
      <c r="H43" s="99" t="s">
        <v>6</v>
      </c>
      <c r="I43" s="106" t="s">
        <v>114</v>
      </c>
      <c r="J43" s="105" t="s">
        <v>136</v>
      </c>
      <c r="K43" s="188"/>
      <c r="L43" s="130"/>
      <c r="M43" s="106"/>
      <c r="N43" s="102"/>
      <c r="O43" s="103"/>
      <c r="P43" s="104"/>
      <c r="Q43" s="125"/>
      <c r="R43" s="106"/>
    </row>
    <row r="44" spans="1:18" s="91" customFormat="1" ht="102">
      <c r="A44" s="90">
        <v>3</v>
      </c>
      <c r="B44" s="111" t="s">
        <v>219</v>
      </c>
      <c r="C44" s="111" t="s">
        <v>220</v>
      </c>
      <c r="D44" s="111" t="s">
        <v>221</v>
      </c>
      <c r="E44" s="134" t="s">
        <v>59</v>
      </c>
      <c r="F44" s="98" t="s">
        <v>173</v>
      </c>
      <c r="G44" s="125" t="s">
        <v>161</v>
      </c>
      <c r="H44" s="99" t="s">
        <v>6</v>
      </c>
      <c r="I44" s="106" t="s">
        <v>133</v>
      </c>
      <c r="J44" s="105" t="s">
        <v>137</v>
      </c>
      <c r="K44" s="188"/>
      <c r="L44" s="130"/>
      <c r="M44" s="106"/>
      <c r="N44" s="102"/>
      <c r="O44" s="103"/>
      <c r="P44" s="104"/>
      <c r="Q44" s="125"/>
      <c r="R44" s="106"/>
    </row>
    <row r="45" spans="1:18" s="91" customFormat="1" ht="102">
      <c r="A45" s="90">
        <v>3</v>
      </c>
      <c r="B45" s="111" t="s">
        <v>219</v>
      </c>
      <c r="C45" s="111" t="s">
        <v>220</v>
      </c>
      <c r="D45" s="111" t="s">
        <v>221</v>
      </c>
      <c r="E45" s="134" t="s">
        <v>59</v>
      </c>
      <c r="F45" s="98" t="s">
        <v>174</v>
      </c>
      <c r="G45" s="125" t="s">
        <v>162</v>
      </c>
      <c r="H45" s="99" t="s">
        <v>6</v>
      </c>
      <c r="I45" s="106" t="s">
        <v>133</v>
      </c>
      <c r="J45" s="105" t="s">
        <v>138</v>
      </c>
      <c r="K45" s="188"/>
      <c r="L45" s="130"/>
      <c r="M45" s="106"/>
      <c r="N45" s="102"/>
      <c r="O45" s="103"/>
      <c r="P45" s="104"/>
      <c r="Q45" s="125"/>
      <c r="R45" s="106"/>
    </row>
    <row r="46" spans="1:18" s="91" customFormat="1" ht="119">
      <c r="A46" s="90">
        <v>3</v>
      </c>
      <c r="B46" s="111" t="s">
        <v>219</v>
      </c>
      <c r="C46" s="111" t="s">
        <v>220</v>
      </c>
      <c r="D46" s="111" t="s">
        <v>221</v>
      </c>
      <c r="E46" s="134" t="s">
        <v>59</v>
      </c>
      <c r="F46" s="98" t="s">
        <v>175</v>
      </c>
      <c r="G46" s="125" t="s">
        <v>163</v>
      </c>
      <c r="H46" s="99" t="s">
        <v>6</v>
      </c>
      <c r="I46" s="106" t="s">
        <v>133</v>
      </c>
      <c r="J46" s="105" t="s">
        <v>139</v>
      </c>
      <c r="K46" s="188"/>
      <c r="L46" s="130"/>
      <c r="M46" s="106"/>
      <c r="N46" s="102"/>
      <c r="O46" s="103"/>
      <c r="P46" s="104"/>
      <c r="Q46" s="125"/>
      <c r="R46" s="106"/>
    </row>
    <row r="47" spans="1:18" s="91" customFormat="1" ht="170">
      <c r="A47" s="90">
        <v>3</v>
      </c>
      <c r="B47" s="111" t="s">
        <v>219</v>
      </c>
      <c r="C47" s="111" t="s">
        <v>220</v>
      </c>
      <c r="D47" s="111" t="s">
        <v>221</v>
      </c>
      <c r="E47" s="134" t="s">
        <v>59</v>
      </c>
      <c r="F47" s="98" t="s">
        <v>176</v>
      </c>
      <c r="G47" s="125" t="s">
        <v>164</v>
      </c>
      <c r="H47" s="99" t="s">
        <v>6</v>
      </c>
      <c r="I47" s="106" t="s">
        <v>114</v>
      </c>
      <c r="J47" s="105" t="s">
        <v>125</v>
      </c>
      <c r="K47" s="188"/>
      <c r="L47" s="130"/>
      <c r="M47" s="106"/>
      <c r="N47" s="102"/>
      <c r="O47" s="103"/>
      <c r="P47" s="104"/>
      <c r="Q47" s="125"/>
      <c r="R47" s="106"/>
    </row>
    <row r="48" spans="1:18" s="91" customFormat="1" ht="136">
      <c r="A48" s="90">
        <v>3</v>
      </c>
      <c r="B48" s="111" t="s">
        <v>219</v>
      </c>
      <c r="C48" s="111" t="s">
        <v>220</v>
      </c>
      <c r="D48" s="111" t="s">
        <v>221</v>
      </c>
      <c r="E48" s="134" t="s">
        <v>59</v>
      </c>
      <c r="F48" s="98" t="s">
        <v>177</v>
      </c>
      <c r="G48" s="125" t="s">
        <v>165</v>
      </c>
      <c r="H48" s="99" t="s">
        <v>6</v>
      </c>
      <c r="I48" s="106" t="s">
        <v>114</v>
      </c>
      <c r="J48" s="105" t="s">
        <v>158</v>
      </c>
      <c r="K48" s="188"/>
      <c r="L48" s="130"/>
      <c r="M48" s="106"/>
      <c r="N48" s="102"/>
      <c r="O48" s="103"/>
      <c r="P48" s="104"/>
      <c r="Q48" s="125"/>
      <c r="R48" s="106"/>
    </row>
    <row r="49" spans="1:18" s="91" customFormat="1" ht="136">
      <c r="A49" s="90">
        <v>3</v>
      </c>
      <c r="B49" s="111" t="s">
        <v>219</v>
      </c>
      <c r="C49" s="111" t="s">
        <v>220</v>
      </c>
      <c r="D49" s="111" t="s">
        <v>221</v>
      </c>
      <c r="E49" s="134" t="s">
        <v>59</v>
      </c>
      <c r="F49" s="98" t="s">
        <v>178</v>
      </c>
      <c r="G49" s="125" t="s">
        <v>166</v>
      </c>
      <c r="H49" s="99" t="s">
        <v>6</v>
      </c>
      <c r="I49" s="106" t="s">
        <v>114</v>
      </c>
      <c r="J49" s="105" t="s">
        <v>127</v>
      </c>
      <c r="K49" s="188"/>
      <c r="L49" s="130"/>
      <c r="M49" s="106"/>
      <c r="N49" s="102"/>
      <c r="O49" s="103"/>
      <c r="P49" s="104"/>
      <c r="Q49" s="125"/>
      <c r="R49" s="106"/>
    </row>
    <row r="50" spans="1:18" s="91" customFormat="1" ht="136">
      <c r="A50" s="90">
        <v>3</v>
      </c>
      <c r="B50" s="111" t="s">
        <v>219</v>
      </c>
      <c r="C50" s="111" t="s">
        <v>220</v>
      </c>
      <c r="D50" s="111" t="s">
        <v>221</v>
      </c>
      <c r="E50" s="134" t="s">
        <v>59</v>
      </c>
      <c r="F50" s="98" t="s">
        <v>179</v>
      </c>
      <c r="G50" s="125" t="s">
        <v>167</v>
      </c>
      <c r="H50" s="99" t="s">
        <v>6</v>
      </c>
      <c r="I50" s="106" t="s">
        <v>114</v>
      </c>
      <c r="J50" s="105" t="s">
        <v>128</v>
      </c>
      <c r="K50" s="188"/>
      <c r="L50" s="130"/>
      <c r="M50" s="106"/>
      <c r="N50" s="102"/>
      <c r="O50" s="103"/>
      <c r="P50" s="104"/>
      <c r="Q50" s="125"/>
      <c r="R50" s="106"/>
    </row>
    <row r="51" spans="1:18" s="91" customFormat="1" ht="119">
      <c r="A51" s="90">
        <v>3</v>
      </c>
      <c r="B51" s="111" t="s">
        <v>219</v>
      </c>
      <c r="C51" s="111" t="s">
        <v>220</v>
      </c>
      <c r="D51" s="111" t="s">
        <v>221</v>
      </c>
      <c r="E51" s="134" t="s">
        <v>60</v>
      </c>
      <c r="F51" s="98" t="s">
        <v>180</v>
      </c>
      <c r="G51" s="125" t="s">
        <v>168</v>
      </c>
      <c r="H51" s="99" t="s">
        <v>6</v>
      </c>
      <c r="I51" s="106" t="s">
        <v>124</v>
      </c>
      <c r="J51" s="105" t="s">
        <v>141</v>
      </c>
      <c r="K51" s="186" t="s">
        <v>214</v>
      </c>
      <c r="L51" s="130"/>
      <c r="M51" s="106"/>
      <c r="N51" s="102"/>
      <c r="O51" s="103"/>
      <c r="P51" s="104"/>
      <c r="Q51" s="125"/>
      <c r="R51" s="106"/>
    </row>
    <row r="52" spans="1:18" s="164" customFormat="1" ht="102">
      <c r="A52" s="107">
        <v>4</v>
      </c>
      <c r="B52" s="112" t="s">
        <v>222</v>
      </c>
      <c r="C52" s="112" t="s">
        <v>113</v>
      </c>
      <c r="D52" s="112" t="s">
        <v>221</v>
      </c>
      <c r="E52" s="124" t="s">
        <v>23</v>
      </c>
      <c r="F52" s="97" t="s">
        <v>49</v>
      </c>
      <c r="G52" s="126" t="s">
        <v>66</v>
      </c>
      <c r="H52" s="92" t="s">
        <v>6</v>
      </c>
      <c r="I52" s="108" t="s">
        <v>114</v>
      </c>
      <c r="J52" s="163" t="s">
        <v>130</v>
      </c>
      <c r="K52" s="189"/>
      <c r="L52" s="131"/>
      <c r="M52" s="93"/>
      <c r="N52" s="94"/>
      <c r="O52" s="95"/>
      <c r="P52" s="96"/>
      <c r="Q52" s="126"/>
      <c r="R52" s="93"/>
    </row>
    <row r="53" spans="1:18" s="164" customFormat="1" ht="119">
      <c r="A53" s="107">
        <v>4</v>
      </c>
      <c r="B53" s="112" t="s">
        <v>222</v>
      </c>
      <c r="C53" s="112" t="s">
        <v>113</v>
      </c>
      <c r="D53" s="112" t="s">
        <v>221</v>
      </c>
      <c r="E53" s="124" t="s">
        <v>23</v>
      </c>
      <c r="F53" s="97" t="s">
        <v>50</v>
      </c>
      <c r="G53" s="126" t="s">
        <v>67</v>
      </c>
      <c r="H53" s="92" t="s">
        <v>6</v>
      </c>
      <c r="I53" s="108" t="s">
        <v>114</v>
      </c>
      <c r="J53" s="163" t="s">
        <v>115</v>
      </c>
      <c r="K53" s="189"/>
      <c r="L53" s="131"/>
      <c r="M53" s="93"/>
      <c r="N53" s="94"/>
      <c r="O53" s="95"/>
      <c r="P53" s="96"/>
      <c r="Q53" s="126"/>
      <c r="R53" s="93"/>
    </row>
    <row r="54" spans="1:18" s="164" customFormat="1" ht="119">
      <c r="A54" s="107">
        <v>4</v>
      </c>
      <c r="B54" s="112" t="s">
        <v>222</v>
      </c>
      <c r="C54" s="112" t="s">
        <v>113</v>
      </c>
      <c r="D54" s="112" t="s">
        <v>221</v>
      </c>
      <c r="E54" s="124" t="s">
        <v>23</v>
      </c>
      <c r="F54" s="97" t="s">
        <v>51</v>
      </c>
      <c r="G54" s="126" t="s">
        <v>68</v>
      </c>
      <c r="H54" s="92" t="s">
        <v>6</v>
      </c>
      <c r="I54" s="108" t="s">
        <v>114</v>
      </c>
      <c r="J54" s="163" t="s">
        <v>132</v>
      </c>
      <c r="K54" s="189"/>
      <c r="L54" s="131"/>
      <c r="M54" s="108"/>
      <c r="N54" s="94"/>
      <c r="O54" s="95"/>
      <c r="P54" s="96"/>
      <c r="Q54" s="126"/>
      <c r="R54" s="108"/>
    </row>
    <row r="55" spans="1:18" s="164" customFormat="1" ht="119">
      <c r="A55" s="107">
        <v>4</v>
      </c>
      <c r="B55" s="112" t="s">
        <v>222</v>
      </c>
      <c r="C55" s="112" t="s">
        <v>113</v>
      </c>
      <c r="D55" s="112" t="s">
        <v>221</v>
      </c>
      <c r="E55" s="124" t="s">
        <v>23</v>
      </c>
      <c r="F55" s="97" t="s">
        <v>52</v>
      </c>
      <c r="G55" s="126" t="s">
        <v>69</v>
      </c>
      <c r="H55" s="92" t="s">
        <v>6</v>
      </c>
      <c r="I55" s="108" t="s">
        <v>114</v>
      </c>
      <c r="J55" s="163" t="s">
        <v>132</v>
      </c>
      <c r="K55" s="189"/>
      <c r="L55" s="132"/>
      <c r="M55" s="108"/>
      <c r="N55" s="94"/>
      <c r="O55" s="95"/>
      <c r="P55" s="96"/>
      <c r="Q55" s="126"/>
      <c r="R55" s="108"/>
    </row>
    <row r="56" spans="1:18" s="164" customFormat="1" ht="119">
      <c r="A56" s="107">
        <v>4</v>
      </c>
      <c r="B56" s="112" t="s">
        <v>222</v>
      </c>
      <c r="C56" s="112" t="s">
        <v>113</v>
      </c>
      <c r="D56" s="112" t="s">
        <v>221</v>
      </c>
      <c r="E56" s="124" t="s">
        <v>24</v>
      </c>
      <c r="F56" s="97" t="s">
        <v>169</v>
      </c>
      <c r="G56" s="126" t="s">
        <v>70</v>
      </c>
      <c r="H56" s="92" t="s">
        <v>6</v>
      </c>
      <c r="I56" s="108" t="s">
        <v>114</v>
      </c>
      <c r="J56" s="163" t="s">
        <v>135</v>
      </c>
      <c r="K56" s="189"/>
      <c r="L56" s="131"/>
      <c r="M56" s="108"/>
      <c r="N56" s="94"/>
      <c r="O56" s="95"/>
      <c r="P56" s="96"/>
      <c r="Q56" s="126"/>
      <c r="R56" s="108"/>
    </row>
    <row r="57" spans="1:18" s="164" customFormat="1" ht="119">
      <c r="A57" s="107">
        <v>4</v>
      </c>
      <c r="B57" s="112" t="s">
        <v>222</v>
      </c>
      <c r="C57" s="112" t="s">
        <v>113</v>
      </c>
      <c r="D57" s="112" t="s">
        <v>221</v>
      </c>
      <c r="E57" s="124" t="s">
        <v>24</v>
      </c>
      <c r="F57" s="97" t="s">
        <v>170</v>
      </c>
      <c r="G57" s="126" t="s">
        <v>71</v>
      </c>
      <c r="H57" s="92" t="s">
        <v>6</v>
      </c>
      <c r="I57" s="108" t="s">
        <v>114</v>
      </c>
      <c r="J57" s="163" t="s">
        <v>142</v>
      </c>
      <c r="K57" s="189"/>
      <c r="L57" s="131"/>
      <c r="M57" s="108"/>
      <c r="N57" s="94"/>
      <c r="O57" s="95"/>
      <c r="P57" s="96"/>
      <c r="Q57" s="126"/>
      <c r="R57" s="108"/>
    </row>
    <row r="58" spans="1:18" s="164" customFormat="1" ht="119">
      <c r="A58" s="107">
        <v>4</v>
      </c>
      <c r="B58" s="112" t="s">
        <v>222</v>
      </c>
      <c r="C58" s="112" t="s">
        <v>113</v>
      </c>
      <c r="D58" s="112" t="s">
        <v>221</v>
      </c>
      <c r="E58" s="124" t="s">
        <v>24</v>
      </c>
      <c r="F58" s="97" t="s">
        <v>171</v>
      </c>
      <c r="G58" s="126" t="s">
        <v>159</v>
      </c>
      <c r="H58" s="92" t="s">
        <v>6</v>
      </c>
      <c r="I58" s="108" t="s">
        <v>133</v>
      </c>
      <c r="J58" s="163" t="s">
        <v>134</v>
      </c>
      <c r="K58" s="189"/>
      <c r="L58" s="131"/>
      <c r="M58" s="108"/>
      <c r="N58" s="94"/>
      <c r="O58" s="95"/>
      <c r="P58" s="96"/>
      <c r="Q58" s="126"/>
      <c r="R58" s="108"/>
    </row>
    <row r="59" spans="1:18" s="164" customFormat="1" ht="119">
      <c r="A59" s="107">
        <v>4</v>
      </c>
      <c r="B59" s="112" t="s">
        <v>222</v>
      </c>
      <c r="C59" s="112" t="s">
        <v>113</v>
      </c>
      <c r="D59" s="112" t="s">
        <v>221</v>
      </c>
      <c r="E59" s="124" t="s">
        <v>59</v>
      </c>
      <c r="F59" s="97" t="s">
        <v>172</v>
      </c>
      <c r="G59" s="126" t="s">
        <v>160</v>
      </c>
      <c r="H59" s="92" t="s">
        <v>6</v>
      </c>
      <c r="I59" s="93" t="s">
        <v>114</v>
      </c>
      <c r="J59" s="163" t="s">
        <v>136</v>
      </c>
      <c r="K59" s="189"/>
      <c r="L59" s="131"/>
      <c r="M59" s="108"/>
      <c r="N59" s="94"/>
      <c r="O59" s="95"/>
      <c r="P59" s="96"/>
      <c r="Q59" s="126"/>
      <c r="R59" s="108"/>
    </row>
    <row r="60" spans="1:18" s="164" customFormat="1" ht="102">
      <c r="A60" s="107">
        <v>4</v>
      </c>
      <c r="B60" s="112" t="s">
        <v>222</v>
      </c>
      <c r="C60" s="112" t="s">
        <v>113</v>
      </c>
      <c r="D60" s="112" t="s">
        <v>221</v>
      </c>
      <c r="E60" s="124" t="s">
        <v>59</v>
      </c>
      <c r="F60" s="97" t="s">
        <v>173</v>
      </c>
      <c r="G60" s="126" t="s">
        <v>161</v>
      </c>
      <c r="H60" s="92" t="s">
        <v>6</v>
      </c>
      <c r="I60" s="93" t="s">
        <v>133</v>
      </c>
      <c r="J60" s="163" t="s">
        <v>137</v>
      </c>
      <c r="K60" s="189"/>
      <c r="L60" s="131"/>
      <c r="M60" s="108"/>
      <c r="N60" s="94"/>
      <c r="O60" s="95"/>
      <c r="P60" s="96"/>
      <c r="Q60" s="126"/>
      <c r="R60" s="108"/>
    </row>
    <row r="61" spans="1:18" s="164" customFormat="1" ht="102">
      <c r="A61" s="107">
        <v>4</v>
      </c>
      <c r="B61" s="112" t="s">
        <v>222</v>
      </c>
      <c r="C61" s="112" t="s">
        <v>113</v>
      </c>
      <c r="D61" s="112" t="s">
        <v>221</v>
      </c>
      <c r="E61" s="124" t="s">
        <v>59</v>
      </c>
      <c r="F61" s="97" t="s">
        <v>174</v>
      </c>
      <c r="G61" s="126" t="s">
        <v>162</v>
      </c>
      <c r="H61" s="92" t="s">
        <v>6</v>
      </c>
      <c r="I61" s="93" t="s">
        <v>133</v>
      </c>
      <c r="J61" s="163" t="s">
        <v>138</v>
      </c>
      <c r="K61" s="189"/>
      <c r="L61" s="131"/>
      <c r="M61" s="108"/>
      <c r="N61" s="94"/>
      <c r="O61" s="95"/>
      <c r="P61" s="96"/>
      <c r="Q61" s="126"/>
      <c r="R61" s="108"/>
    </row>
    <row r="62" spans="1:18" s="164" customFormat="1" ht="119">
      <c r="A62" s="107">
        <v>4</v>
      </c>
      <c r="B62" s="112" t="s">
        <v>222</v>
      </c>
      <c r="C62" s="112" t="s">
        <v>113</v>
      </c>
      <c r="D62" s="112" t="s">
        <v>221</v>
      </c>
      <c r="E62" s="124" t="s">
        <v>59</v>
      </c>
      <c r="F62" s="97" t="s">
        <v>175</v>
      </c>
      <c r="G62" s="126" t="s">
        <v>163</v>
      </c>
      <c r="H62" s="92" t="s">
        <v>6</v>
      </c>
      <c r="I62" s="93" t="s">
        <v>133</v>
      </c>
      <c r="J62" s="163" t="s">
        <v>139</v>
      </c>
      <c r="K62" s="189"/>
      <c r="L62" s="131"/>
      <c r="M62" s="108"/>
      <c r="N62" s="94"/>
      <c r="O62" s="95"/>
      <c r="P62" s="96"/>
      <c r="Q62" s="126"/>
      <c r="R62" s="108"/>
    </row>
    <row r="63" spans="1:18" s="164" customFormat="1" ht="170">
      <c r="A63" s="107">
        <v>4</v>
      </c>
      <c r="B63" s="112" t="s">
        <v>222</v>
      </c>
      <c r="C63" s="112" t="s">
        <v>113</v>
      </c>
      <c r="D63" s="112" t="s">
        <v>221</v>
      </c>
      <c r="E63" s="124" t="s">
        <v>59</v>
      </c>
      <c r="F63" s="97" t="s">
        <v>176</v>
      </c>
      <c r="G63" s="126" t="s">
        <v>164</v>
      </c>
      <c r="H63" s="92" t="s">
        <v>6</v>
      </c>
      <c r="I63" s="93" t="s">
        <v>114</v>
      </c>
      <c r="J63" s="163" t="s">
        <v>125</v>
      </c>
      <c r="K63" s="189"/>
      <c r="L63" s="131"/>
      <c r="M63" s="108"/>
      <c r="N63" s="94"/>
      <c r="O63" s="95"/>
      <c r="P63" s="96"/>
      <c r="Q63" s="126"/>
      <c r="R63" s="108"/>
    </row>
    <row r="64" spans="1:18" s="164" customFormat="1" ht="136">
      <c r="A64" s="107">
        <v>4</v>
      </c>
      <c r="B64" s="112" t="s">
        <v>222</v>
      </c>
      <c r="C64" s="112" t="s">
        <v>113</v>
      </c>
      <c r="D64" s="112" t="s">
        <v>221</v>
      </c>
      <c r="E64" s="124" t="s">
        <v>59</v>
      </c>
      <c r="F64" s="97" t="s">
        <v>177</v>
      </c>
      <c r="G64" s="126" t="s">
        <v>165</v>
      </c>
      <c r="H64" s="92" t="s">
        <v>6</v>
      </c>
      <c r="I64" s="93" t="s">
        <v>114</v>
      </c>
      <c r="J64" s="163" t="s">
        <v>158</v>
      </c>
      <c r="K64" s="189"/>
      <c r="L64" s="131"/>
      <c r="M64" s="108"/>
      <c r="N64" s="94"/>
      <c r="O64" s="95"/>
      <c r="P64" s="96"/>
      <c r="Q64" s="126"/>
      <c r="R64" s="108"/>
    </row>
    <row r="65" spans="1:18" s="164" customFormat="1" ht="136">
      <c r="A65" s="107">
        <v>4</v>
      </c>
      <c r="B65" s="112" t="s">
        <v>222</v>
      </c>
      <c r="C65" s="112" t="s">
        <v>113</v>
      </c>
      <c r="D65" s="112" t="s">
        <v>221</v>
      </c>
      <c r="E65" s="124" t="s">
        <v>59</v>
      </c>
      <c r="F65" s="97" t="s">
        <v>178</v>
      </c>
      <c r="G65" s="126" t="s">
        <v>166</v>
      </c>
      <c r="H65" s="92" t="s">
        <v>6</v>
      </c>
      <c r="I65" s="93" t="s">
        <v>114</v>
      </c>
      <c r="J65" s="163" t="s">
        <v>127</v>
      </c>
      <c r="K65" s="189"/>
      <c r="L65" s="131"/>
      <c r="M65" s="108"/>
      <c r="N65" s="94"/>
      <c r="O65" s="95"/>
      <c r="P65" s="96"/>
      <c r="Q65" s="126"/>
      <c r="R65" s="108"/>
    </row>
    <row r="66" spans="1:18" s="164" customFormat="1" ht="136">
      <c r="A66" s="107">
        <v>4</v>
      </c>
      <c r="B66" s="112" t="s">
        <v>222</v>
      </c>
      <c r="C66" s="112" t="s">
        <v>113</v>
      </c>
      <c r="D66" s="112" t="s">
        <v>221</v>
      </c>
      <c r="E66" s="124" t="s">
        <v>59</v>
      </c>
      <c r="F66" s="97" t="s">
        <v>179</v>
      </c>
      <c r="G66" s="126" t="s">
        <v>167</v>
      </c>
      <c r="H66" s="92" t="s">
        <v>6</v>
      </c>
      <c r="I66" s="93" t="s">
        <v>114</v>
      </c>
      <c r="J66" s="163" t="s">
        <v>128</v>
      </c>
      <c r="K66" s="189"/>
      <c r="L66" s="131"/>
      <c r="M66" s="108"/>
      <c r="N66" s="94"/>
      <c r="O66" s="95"/>
      <c r="P66" s="96"/>
      <c r="Q66" s="126"/>
      <c r="R66" s="108"/>
    </row>
    <row r="67" spans="1:18" s="164" customFormat="1" ht="119">
      <c r="A67" s="107">
        <v>4</v>
      </c>
      <c r="B67" s="112" t="s">
        <v>222</v>
      </c>
      <c r="C67" s="112" t="s">
        <v>113</v>
      </c>
      <c r="D67" s="112" t="s">
        <v>221</v>
      </c>
      <c r="E67" s="124" t="s">
        <v>60</v>
      </c>
      <c r="F67" s="97" t="s">
        <v>180</v>
      </c>
      <c r="G67" s="126" t="s">
        <v>168</v>
      </c>
      <c r="H67" s="92" t="s">
        <v>6</v>
      </c>
      <c r="I67" s="93" t="s">
        <v>124</v>
      </c>
      <c r="J67" s="163" t="s">
        <v>141</v>
      </c>
      <c r="K67" s="163" t="s">
        <v>214</v>
      </c>
      <c r="L67" s="131"/>
      <c r="M67" s="93"/>
      <c r="N67" s="94"/>
      <c r="O67" s="95"/>
      <c r="P67" s="96"/>
      <c r="Q67" s="126"/>
      <c r="R67" s="93"/>
    </row>
    <row r="68" spans="1:18" s="91" customFormat="1" ht="102">
      <c r="A68" s="90">
        <v>5</v>
      </c>
      <c r="B68" s="111" t="s">
        <v>223</v>
      </c>
      <c r="C68" s="111" t="s">
        <v>120</v>
      </c>
      <c r="D68" s="111" t="s">
        <v>224</v>
      </c>
      <c r="E68" s="134" t="s">
        <v>23</v>
      </c>
      <c r="F68" s="98" t="s">
        <v>49</v>
      </c>
      <c r="G68" s="125" t="s">
        <v>66</v>
      </c>
      <c r="H68" s="99" t="s">
        <v>6</v>
      </c>
      <c r="I68" s="100" t="s">
        <v>140</v>
      </c>
      <c r="J68" s="105" t="s">
        <v>145</v>
      </c>
      <c r="K68" s="188"/>
      <c r="L68" s="130"/>
      <c r="M68" s="100"/>
      <c r="N68" s="102"/>
      <c r="O68" s="103"/>
      <c r="P68" s="104"/>
      <c r="Q68" s="125"/>
      <c r="R68" s="100"/>
    </row>
    <row r="69" spans="1:18" s="91" customFormat="1" ht="119">
      <c r="A69" s="90">
        <v>5</v>
      </c>
      <c r="B69" s="111" t="s">
        <v>223</v>
      </c>
      <c r="C69" s="111" t="s">
        <v>120</v>
      </c>
      <c r="D69" s="111" t="s">
        <v>224</v>
      </c>
      <c r="E69" s="134" t="s">
        <v>23</v>
      </c>
      <c r="F69" s="98" t="s">
        <v>50</v>
      </c>
      <c r="G69" s="125" t="s">
        <v>67</v>
      </c>
      <c r="H69" s="99" t="s">
        <v>6</v>
      </c>
      <c r="I69" s="100" t="s">
        <v>140</v>
      </c>
      <c r="J69" s="105" t="s">
        <v>115</v>
      </c>
      <c r="K69" s="188"/>
      <c r="L69" s="130"/>
      <c r="M69" s="100"/>
      <c r="N69" s="102"/>
      <c r="O69" s="103"/>
      <c r="P69" s="104"/>
      <c r="Q69" s="125"/>
      <c r="R69" s="100"/>
    </row>
    <row r="70" spans="1:18" s="91" customFormat="1" ht="119">
      <c r="A70" s="90">
        <v>5</v>
      </c>
      <c r="B70" s="111" t="s">
        <v>223</v>
      </c>
      <c r="C70" s="111" t="s">
        <v>120</v>
      </c>
      <c r="D70" s="111" t="s">
        <v>224</v>
      </c>
      <c r="E70" s="134" t="s">
        <v>23</v>
      </c>
      <c r="F70" s="98" t="s">
        <v>51</v>
      </c>
      <c r="G70" s="125" t="s">
        <v>68</v>
      </c>
      <c r="H70" s="99" t="s">
        <v>6</v>
      </c>
      <c r="I70" s="100" t="s">
        <v>147</v>
      </c>
      <c r="J70" s="105" t="s">
        <v>146</v>
      </c>
      <c r="K70" s="188"/>
      <c r="L70" s="130"/>
      <c r="M70" s="100"/>
      <c r="N70" s="102"/>
      <c r="O70" s="103"/>
      <c r="P70" s="104"/>
      <c r="Q70" s="125"/>
      <c r="R70" s="100"/>
    </row>
    <row r="71" spans="1:18" s="91" customFormat="1" ht="119">
      <c r="A71" s="90">
        <v>5</v>
      </c>
      <c r="B71" s="111" t="s">
        <v>223</v>
      </c>
      <c r="C71" s="111" t="s">
        <v>120</v>
      </c>
      <c r="D71" s="111" t="s">
        <v>224</v>
      </c>
      <c r="E71" s="134" t="s">
        <v>23</v>
      </c>
      <c r="F71" s="98" t="s">
        <v>52</v>
      </c>
      <c r="G71" s="125" t="s">
        <v>69</v>
      </c>
      <c r="H71" s="99" t="s">
        <v>6</v>
      </c>
      <c r="I71" s="100" t="s">
        <v>140</v>
      </c>
      <c r="J71" s="105" t="s">
        <v>148</v>
      </c>
      <c r="K71" s="188"/>
      <c r="L71" s="130"/>
      <c r="M71" s="100"/>
      <c r="N71" s="102"/>
      <c r="O71" s="103"/>
      <c r="P71" s="104"/>
      <c r="Q71" s="125"/>
      <c r="R71" s="100"/>
    </row>
    <row r="72" spans="1:18" s="91" customFormat="1" ht="119">
      <c r="A72" s="90">
        <v>5</v>
      </c>
      <c r="B72" s="111" t="s">
        <v>223</v>
      </c>
      <c r="C72" s="111" t="s">
        <v>120</v>
      </c>
      <c r="D72" s="111" t="s">
        <v>224</v>
      </c>
      <c r="E72" s="134" t="s">
        <v>24</v>
      </c>
      <c r="F72" s="98" t="s">
        <v>169</v>
      </c>
      <c r="G72" s="125" t="s">
        <v>70</v>
      </c>
      <c r="H72" s="99" t="s">
        <v>6</v>
      </c>
      <c r="I72" s="100" t="s">
        <v>140</v>
      </c>
      <c r="J72" s="105" t="s">
        <v>153</v>
      </c>
      <c r="K72" s="188"/>
      <c r="L72" s="130"/>
      <c r="M72" s="100"/>
      <c r="N72" s="102"/>
      <c r="O72" s="103"/>
      <c r="P72" s="104"/>
      <c r="Q72" s="125"/>
      <c r="R72" s="100"/>
    </row>
    <row r="73" spans="1:18" s="91" customFormat="1" ht="119">
      <c r="A73" s="90">
        <v>5</v>
      </c>
      <c r="B73" s="111" t="s">
        <v>223</v>
      </c>
      <c r="C73" s="111" t="s">
        <v>120</v>
      </c>
      <c r="D73" s="111" t="s">
        <v>224</v>
      </c>
      <c r="E73" s="134" t="s">
        <v>24</v>
      </c>
      <c r="F73" s="98" t="s">
        <v>170</v>
      </c>
      <c r="G73" s="125" t="s">
        <v>71</v>
      </c>
      <c r="H73" s="99" t="s">
        <v>6</v>
      </c>
      <c r="I73" s="100" t="s">
        <v>140</v>
      </c>
      <c r="J73" s="105" t="s">
        <v>154</v>
      </c>
      <c r="K73" s="188"/>
      <c r="L73" s="130"/>
      <c r="M73" s="100"/>
      <c r="N73" s="102"/>
      <c r="O73" s="103"/>
      <c r="P73" s="104"/>
      <c r="Q73" s="125"/>
      <c r="R73" s="100"/>
    </row>
    <row r="74" spans="1:18" s="91" customFormat="1" ht="119">
      <c r="A74" s="90">
        <v>5</v>
      </c>
      <c r="B74" s="111" t="s">
        <v>223</v>
      </c>
      <c r="C74" s="111" t="s">
        <v>120</v>
      </c>
      <c r="D74" s="111" t="s">
        <v>224</v>
      </c>
      <c r="E74" s="134" t="s">
        <v>24</v>
      </c>
      <c r="F74" s="98" t="s">
        <v>171</v>
      </c>
      <c r="G74" s="125" t="s">
        <v>159</v>
      </c>
      <c r="H74" s="99" t="s">
        <v>6</v>
      </c>
      <c r="I74" s="100" t="s">
        <v>133</v>
      </c>
      <c r="J74" s="105" t="s">
        <v>149</v>
      </c>
      <c r="K74" s="188"/>
      <c r="L74" s="130"/>
      <c r="M74" s="100"/>
      <c r="N74" s="102"/>
      <c r="O74" s="103"/>
      <c r="P74" s="104"/>
      <c r="Q74" s="125"/>
      <c r="R74" s="100"/>
    </row>
    <row r="75" spans="1:18" s="91" customFormat="1" ht="102">
      <c r="A75" s="90">
        <v>5</v>
      </c>
      <c r="B75" s="111" t="s">
        <v>223</v>
      </c>
      <c r="C75" s="111" t="s">
        <v>120</v>
      </c>
      <c r="D75" s="111" t="s">
        <v>224</v>
      </c>
      <c r="E75" s="134" t="s">
        <v>59</v>
      </c>
      <c r="F75" s="98" t="s">
        <v>172</v>
      </c>
      <c r="G75" s="125" t="s">
        <v>160</v>
      </c>
      <c r="H75" s="99" t="s">
        <v>6</v>
      </c>
      <c r="I75" s="106" t="s">
        <v>140</v>
      </c>
      <c r="J75" s="105" t="s">
        <v>150</v>
      </c>
      <c r="K75" s="188"/>
      <c r="L75" s="130"/>
      <c r="M75" s="106"/>
      <c r="N75" s="102"/>
      <c r="O75" s="103"/>
      <c r="P75" s="104"/>
      <c r="Q75" s="125"/>
      <c r="R75" s="106"/>
    </row>
    <row r="76" spans="1:18" s="91" customFormat="1" ht="102">
      <c r="A76" s="90">
        <v>5</v>
      </c>
      <c r="B76" s="111" t="s">
        <v>223</v>
      </c>
      <c r="C76" s="111" t="s">
        <v>120</v>
      </c>
      <c r="D76" s="111" t="s">
        <v>224</v>
      </c>
      <c r="E76" s="134" t="s">
        <v>59</v>
      </c>
      <c r="F76" s="98" t="s">
        <v>173</v>
      </c>
      <c r="G76" s="125" t="s">
        <v>161</v>
      </c>
      <c r="H76" s="99" t="s">
        <v>6</v>
      </c>
      <c r="I76" s="106" t="s">
        <v>133</v>
      </c>
      <c r="J76" s="105" t="s">
        <v>137</v>
      </c>
      <c r="K76" s="188"/>
      <c r="L76" s="130"/>
      <c r="M76" s="106"/>
      <c r="N76" s="102"/>
      <c r="O76" s="103"/>
      <c r="P76" s="104"/>
      <c r="Q76" s="125"/>
      <c r="R76" s="106"/>
    </row>
    <row r="77" spans="1:18" s="91" customFormat="1" ht="102">
      <c r="A77" s="90">
        <v>5</v>
      </c>
      <c r="B77" s="111" t="s">
        <v>223</v>
      </c>
      <c r="C77" s="111" t="s">
        <v>120</v>
      </c>
      <c r="D77" s="111" t="s">
        <v>224</v>
      </c>
      <c r="E77" s="134" t="s">
        <v>59</v>
      </c>
      <c r="F77" s="98" t="s">
        <v>174</v>
      </c>
      <c r="G77" s="125" t="s">
        <v>162</v>
      </c>
      <c r="H77" s="99" t="s">
        <v>6</v>
      </c>
      <c r="I77" s="106" t="s">
        <v>151</v>
      </c>
      <c r="J77" s="105" t="s">
        <v>138</v>
      </c>
      <c r="K77" s="188"/>
      <c r="L77" s="130"/>
      <c r="M77" s="106"/>
      <c r="N77" s="102"/>
      <c r="O77" s="103"/>
      <c r="P77" s="104"/>
      <c r="Q77" s="125"/>
      <c r="R77" s="106"/>
    </row>
    <row r="78" spans="1:18" s="91" customFormat="1" ht="119">
      <c r="A78" s="90">
        <v>5</v>
      </c>
      <c r="B78" s="111" t="s">
        <v>223</v>
      </c>
      <c r="C78" s="111" t="s">
        <v>120</v>
      </c>
      <c r="D78" s="111" t="s">
        <v>224</v>
      </c>
      <c r="E78" s="134" t="s">
        <v>59</v>
      </c>
      <c r="F78" s="98" t="s">
        <v>175</v>
      </c>
      <c r="G78" s="125" t="s">
        <v>163</v>
      </c>
      <c r="H78" s="99" t="s">
        <v>6</v>
      </c>
      <c r="I78" s="106" t="s">
        <v>151</v>
      </c>
      <c r="J78" s="105" t="s">
        <v>139</v>
      </c>
      <c r="K78" s="188"/>
      <c r="L78" s="130"/>
      <c r="M78" s="106"/>
      <c r="N78" s="102"/>
      <c r="O78" s="103"/>
      <c r="P78" s="104"/>
      <c r="Q78" s="125"/>
      <c r="R78" s="106"/>
    </row>
    <row r="79" spans="1:18" s="91" customFormat="1" ht="170">
      <c r="A79" s="90">
        <v>5</v>
      </c>
      <c r="B79" s="111" t="s">
        <v>223</v>
      </c>
      <c r="C79" s="111" t="s">
        <v>120</v>
      </c>
      <c r="D79" s="111" t="s">
        <v>224</v>
      </c>
      <c r="E79" s="134" t="s">
        <v>59</v>
      </c>
      <c r="F79" s="98" t="s">
        <v>176</v>
      </c>
      <c r="G79" s="125" t="s">
        <v>164</v>
      </c>
      <c r="H79" s="99" t="s">
        <v>6</v>
      </c>
      <c r="I79" s="106" t="s">
        <v>140</v>
      </c>
      <c r="J79" s="105" t="s">
        <v>125</v>
      </c>
      <c r="K79" s="188"/>
      <c r="L79" s="130"/>
      <c r="M79" s="106"/>
      <c r="N79" s="102"/>
      <c r="O79" s="103"/>
      <c r="P79" s="104"/>
      <c r="Q79" s="125"/>
      <c r="R79" s="106"/>
    </row>
    <row r="80" spans="1:18" s="91" customFormat="1" ht="136">
      <c r="A80" s="90">
        <v>5</v>
      </c>
      <c r="B80" s="111" t="s">
        <v>223</v>
      </c>
      <c r="C80" s="111" t="s">
        <v>120</v>
      </c>
      <c r="D80" s="111" t="s">
        <v>224</v>
      </c>
      <c r="E80" s="134" t="s">
        <v>59</v>
      </c>
      <c r="F80" s="98" t="s">
        <v>177</v>
      </c>
      <c r="G80" s="125" t="s">
        <v>165</v>
      </c>
      <c r="H80" s="99" t="s">
        <v>6</v>
      </c>
      <c r="I80" s="106" t="s">
        <v>140</v>
      </c>
      <c r="J80" s="105" t="s">
        <v>158</v>
      </c>
      <c r="K80" s="188"/>
      <c r="L80" s="130"/>
      <c r="M80" s="106"/>
      <c r="N80" s="102"/>
      <c r="O80" s="103"/>
      <c r="P80" s="104"/>
      <c r="Q80" s="125"/>
      <c r="R80" s="106"/>
    </row>
    <row r="81" spans="1:18" s="91" customFormat="1" ht="136">
      <c r="A81" s="90">
        <v>5</v>
      </c>
      <c r="B81" s="111" t="s">
        <v>223</v>
      </c>
      <c r="C81" s="111" t="s">
        <v>120</v>
      </c>
      <c r="D81" s="111" t="s">
        <v>224</v>
      </c>
      <c r="E81" s="134" t="s">
        <v>59</v>
      </c>
      <c r="F81" s="98" t="s">
        <v>178</v>
      </c>
      <c r="G81" s="125" t="s">
        <v>166</v>
      </c>
      <c r="H81" s="99" t="s">
        <v>6</v>
      </c>
      <c r="I81" s="106" t="s">
        <v>140</v>
      </c>
      <c r="J81" s="105" t="s">
        <v>127</v>
      </c>
      <c r="K81" s="188"/>
      <c r="L81" s="130"/>
      <c r="M81" s="106"/>
      <c r="N81" s="102"/>
      <c r="O81" s="103"/>
      <c r="P81" s="104"/>
      <c r="Q81" s="125"/>
      <c r="R81" s="106"/>
    </row>
    <row r="82" spans="1:18" s="91" customFormat="1" ht="119">
      <c r="A82" s="90">
        <v>5</v>
      </c>
      <c r="B82" s="111" t="s">
        <v>223</v>
      </c>
      <c r="C82" s="111" t="s">
        <v>120</v>
      </c>
      <c r="D82" s="111" t="s">
        <v>224</v>
      </c>
      <c r="E82" s="134" t="s">
        <v>59</v>
      </c>
      <c r="F82" s="98" t="s">
        <v>179</v>
      </c>
      <c r="G82" s="125" t="s">
        <v>167</v>
      </c>
      <c r="H82" s="99" t="s">
        <v>6</v>
      </c>
      <c r="I82" s="106" t="s">
        <v>140</v>
      </c>
      <c r="J82" s="105" t="s">
        <v>152</v>
      </c>
      <c r="K82" s="188"/>
      <c r="L82" s="130"/>
      <c r="M82" s="106"/>
      <c r="N82" s="102"/>
      <c r="O82" s="103"/>
      <c r="P82" s="104"/>
      <c r="Q82" s="125"/>
      <c r="R82" s="106"/>
    </row>
    <row r="83" spans="1:18" s="91" customFormat="1" ht="119">
      <c r="A83" s="90">
        <v>5</v>
      </c>
      <c r="B83" s="111" t="s">
        <v>223</v>
      </c>
      <c r="C83" s="111" t="s">
        <v>120</v>
      </c>
      <c r="D83" s="111" t="s">
        <v>224</v>
      </c>
      <c r="E83" s="134" t="s">
        <v>60</v>
      </c>
      <c r="F83" s="98" t="s">
        <v>180</v>
      </c>
      <c r="G83" s="125" t="s">
        <v>168</v>
      </c>
      <c r="H83" s="99" t="s">
        <v>6</v>
      </c>
      <c r="I83" s="106" t="s">
        <v>124</v>
      </c>
      <c r="J83" s="105" t="s">
        <v>143</v>
      </c>
      <c r="K83" s="186" t="s">
        <v>214</v>
      </c>
      <c r="L83" s="130"/>
      <c r="M83" s="106"/>
      <c r="N83" s="102"/>
      <c r="O83" s="103"/>
      <c r="P83" s="104"/>
      <c r="Q83" s="125"/>
      <c r="R83" s="106"/>
    </row>
    <row r="84" spans="1:18" s="164" customFormat="1" ht="102">
      <c r="A84" s="107">
        <v>6</v>
      </c>
      <c r="B84" s="112" t="s">
        <v>225</v>
      </c>
      <c r="C84" s="112" t="s">
        <v>121</v>
      </c>
      <c r="D84" s="112" t="s">
        <v>224</v>
      </c>
      <c r="E84" s="124" t="s">
        <v>23</v>
      </c>
      <c r="F84" s="97" t="s">
        <v>49</v>
      </c>
      <c r="G84" s="126" t="s">
        <v>66</v>
      </c>
      <c r="H84" s="92" t="s">
        <v>6</v>
      </c>
      <c r="I84" s="108" t="s">
        <v>140</v>
      </c>
      <c r="J84" s="163" t="s">
        <v>145</v>
      </c>
      <c r="K84" s="189"/>
      <c r="L84" s="131"/>
      <c r="M84" s="108"/>
      <c r="N84" s="94"/>
      <c r="O84" s="95"/>
      <c r="P84" s="96"/>
      <c r="Q84" s="126"/>
      <c r="R84" s="108"/>
    </row>
    <row r="85" spans="1:18" s="164" customFormat="1" ht="119">
      <c r="A85" s="107">
        <v>6</v>
      </c>
      <c r="B85" s="112" t="s">
        <v>225</v>
      </c>
      <c r="C85" s="112" t="s">
        <v>121</v>
      </c>
      <c r="D85" s="112" t="s">
        <v>224</v>
      </c>
      <c r="E85" s="124" t="s">
        <v>23</v>
      </c>
      <c r="F85" s="97" t="s">
        <v>50</v>
      </c>
      <c r="G85" s="126" t="s">
        <v>67</v>
      </c>
      <c r="H85" s="92" t="s">
        <v>6</v>
      </c>
      <c r="I85" s="108" t="s">
        <v>140</v>
      </c>
      <c r="J85" s="163" t="s">
        <v>115</v>
      </c>
      <c r="K85" s="189"/>
      <c r="L85" s="131"/>
      <c r="M85" s="108"/>
      <c r="N85" s="94"/>
      <c r="O85" s="95"/>
      <c r="P85" s="96"/>
      <c r="Q85" s="126"/>
      <c r="R85" s="108"/>
    </row>
    <row r="86" spans="1:18" s="164" customFormat="1" ht="119">
      <c r="A86" s="107">
        <v>6</v>
      </c>
      <c r="B86" s="112" t="s">
        <v>225</v>
      </c>
      <c r="C86" s="112" t="s">
        <v>121</v>
      </c>
      <c r="D86" s="112" t="s">
        <v>224</v>
      </c>
      <c r="E86" s="124" t="s">
        <v>23</v>
      </c>
      <c r="F86" s="97" t="s">
        <v>51</v>
      </c>
      <c r="G86" s="126" t="s">
        <v>68</v>
      </c>
      <c r="H86" s="92" t="s">
        <v>6</v>
      </c>
      <c r="I86" s="108" t="s">
        <v>147</v>
      </c>
      <c r="J86" s="163" t="s">
        <v>146</v>
      </c>
      <c r="K86" s="189"/>
      <c r="L86" s="131"/>
      <c r="M86" s="108"/>
      <c r="N86" s="94"/>
      <c r="O86" s="95"/>
      <c r="P86" s="96"/>
      <c r="Q86" s="126"/>
      <c r="R86" s="108"/>
    </row>
    <row r="87" spans="1:18" s="164" customFormat="1" ht="119">
      <c r="A87" s="107">
        <v>6</v>
      </c>
      <c r="B87" s="112" t="s">
        <v>225</v>
      </c>
      <c r="C87" s="112" t="s">
        <v>121</v>
      </c>
      <c r="D87" s="112" t="s">
        <v>224</v>
      </c>
      <c r="E87" s="124" t="s">
        <v>23</v>
      </c>
      <c r="F87" s="97" t="s">
        <v>52</v>
      </c>
      <c r="G87" s="126" t="s">
        <v>69</v>
      </c>
      <c r="H87" s="92" t="s">
        <v>6</v>
      </c>
      <c r="I87" s="108" t="s">
        <v>140</v>
      </c>
      <c r="J87" s="163" t="s">
        <v>148</v>
      </c>
      <c r="K87" s="189"/>
      <c r="L87" s="131"/>
      <c r="M87" s="108"/>
      <c r="N87" s="94"/>
      <c r="O87" s="95"/>
      <c r="P87" s="96"/>
      <c r="Q87" s="126"/>
      <c r="R87" s="108"/>
    </row>
    <row r="88" spans="1:18" s="164" customFormat="1" ht="119">
      <c r="A88" s="107">
        <v>6</v>
      </c>
      <c r="B88" s="112" t="s">
        <v>225</v>
      </c>
      <c r="C88" s="112" t="s">
        <v>121</v>
      </c>
      <c r="D88" s="112" t="s">
        <v>224</v>
      </c>
      <c r="E88" s="124" t="s">
        <v>24</v>
      </c>
      <c r="F88" s="97" t="s">
        <v>169</v>
      </c>
      <c r="G88" s="126" t="s">
        <v>70</v>
      </c>
      <c r="H88" s="92" t="s">
        <v>6</v>
      </c>
      <c r="I88" s="108" t="s">
        <v>140</v>
      </c>
      <c r="J88" s="163" t="s">
        <v>153</v>
      </c>
      <c r="K88" s="189"/>
      <c r="L88" s="131"/>
      <c r="M88" s="108"/>
      <c r="N88" s="94"/>
      <c r="O88" s="95"/>
      <c r="P88" s="96"/>
      <c r="Q88" s="126"/>
      <c r="R88" s="108"/>
    </row>
    <row r="89" spans="1:18" s="164" customFormat="1" ht="119">
      <c r="A89" s="107">
        <v>6</v>
      </c>
      <c r="B89" s="112" t="s">
        <v>225</v>
      </c>
      <c r="C89" s="112" t="s">
        <v>121</v>
      </c>
      <c r="D89" s="112" t="s">
        <v>224</v>
      </c>
      <c r="E89" s="124" t="s">
        <v>24</v>
      </c>
      <c r="F89" s="97" t="s">
        <v>170</v>
      </c>
      <c r="G89" s="126" t="s">
        <v>71</v>
      </c>
      <c r="H89" s="92" t="s">
        <v>6</v>
      </c>
      <c r="I89" s="108" t="s">
        <v>140</v>
      </c>
      <c r="J89" s="163" t="s">
        <v>154</v>
      </c>
      <c r="K89" s="189"/>
      <c r="L89" s="131"/>
      <c r="M89" s="108"/>
      <c r="N89" s="94"/>
      <c r="O89" s="95"/>
      <c r="P89" s="96"/>
      <c r="Q89" s="126"/>
      <c r="R89" s="108"/>
    </row>
    <row r="90" spans="1:18" s="164" customFormat="1" ht="119">
      <c r="A90" s="107">
        <v>6</v>
      </c>
      <c r="B90" s="112" t="s">
        <v>225</v>
      </c>
      <c r="C90" s="112" t="s">
        <v>121</v>
      </c>
      <c r="D90" s="112" t="s">
        <v>224</v>
      </c>
      <c r="E90" s="124" t="s">
        <v>24</v>
      </c>
      <c r="F90" s="97" t="s">
        <v>171</v>
      </c>
      <c r="G90" s="126" t="s">
        <v>159</v>
      </c>
      <c r="H90" s="92" t="s">
        <v>6</v>
      </c>
      <c r="I90" s="108" t="s">
        <v>133</v>
      </c>
      <c r="J90" s="163" t="s">
        <v>149</v>
      </c>
      <c r="K90" s="189"/>
      <c r="L90" s="131"/>
      <c r="M90" s="108"/>
      <c r="N90" s="94"/>
      <c r="O90" s="95"/>
      <c r="P90" s="96"/>
      <c r="Q90" s="126"/>
      <c r="R90" s="108"/>
    </row>
    <row r="91" spans="1:18" s="164" customFormat="1" ht="102">
      <c r="A91" s="107">
        <v>6</v>
      </c>
      <c r="B91" s="112" t="s">
        <v>225</v>
      </c>
      <c r="C91" s="112" t="s">
        <v>121</v>
      </c>
      <c r="D91" s="112" t="s">
        <v>224</v>
      </c>
      <c r="E91" s="124" t="s">
        <v>59</v>
      </c>
      <c r="F91" s="97" t="s">
        <v>172</v>
      </c>
      <c r="G91" s="126" t="s">
        <v>160</v>
      </c>
      <c r="H91" s="92" t="s">
        <v>6</v>
      </c>
      <c r="I91" s="93" t="s">
        <v>140</v>
      </c>
      <c r="J91" s="163" t="s">
        <v>150</v>
      </c>
      <c r="K91" s="189"/>
      <c r="L91" s="131"/>
      <c r="M91" s="93"/>
      <c r="N91" s="94"/>
      <c r="O91" s="95"/>
      <c r="P91" s="96"/>
      <c r="Q91" s="126"/>
      <c r="R91" s="93"/>
    </row>
    <row r="92" spans="1:18" s="164" customFormat="1" ht="102">
      <c r="A92" s="107">
        <v>6</v>
      </c>
      <c r="B92" s="112" t="s">
        <v>225</v>
      </c>
      <c r="C92" s="112" t="s">
        <v>121</v>
      </c>
      <c r="D92" s="112" t="s">
        <v>224</v>
      </c>
      <c r="E92" s="124" t="s">
        <v>59</v>
      </c>
      <c r="F92" s="97" t="s">
        <v>173</v>
      </c>
      <c r="G92" s="126" t="s">
        <v>161</v>
      </c>
      <c r="H92" s="92" t="s">
        <v>6</v>
      </c>
      <c r="I92" s="93" t="s">
        <v>133</v>
      </c>
      <c r="J92" s="163" t="s">
        <v>137</v>
      </c>
      <c r="K92" s="189"/>
      <c r="L92" s="131"/>
      <c r="M92" s="93"/>
      <c r="N92" s="94"/>
      <c r="O92" s="95"/>
      <c r="P92" s="96"/>
      <c r="Q92" s="126"/>
      <c r="R92" s="93"/>
    </row>
    <row r="93" spans="1:18" s="164" customFormat="1" ht="102">
      <c r="A93" s="107">
        <v>6</v>
      </c>
      <c r="B93" s="112" t="s">
        <v>225</v>
      </c>
      <c r="C93" s="112" t="s">
        <v>121</v>
      </c>
      <c r="D93" s="112" t="s">
        <v>224</v>
      </c>
      <c r="E93" s="124" t="s">
        <v>59</v>
      </c>
      <c r="F93" s="97" t="s">
        <v>174</v>
      </c>
      <c r="G93" s="126" t="s">
        <v>162</v>
      </c>
      <c r="H93" s="92" t="s">
        <v>6</v>
      </c>
      <c r="I93" s="93" t="s">
        <v>151</v>
      </c>
      <c r="J93" s="163" t="s">
        <v>138</v>
      </c>
      <c r="K93" s="189"/>
      <c r="L93" s="131"/>
      <c r="M93" s="93"/>
      <c r="N93" s="94"/>
      <c r="O93" s="95"/>
      <c r="P93" s="96"/>
      <c r="Q93" s="126"/>
      <c r="R93" s="93"/>
    </row>
    <row r="94" spans="1:18" s="164" customFormat="1" ht="119">
      <c r="A94" s="107">
        <v>6</v>
      </c>
      <c r="B94" s="112" t="s">
        <v>225</v>
      </c>
      <c r="C94" s="112" t="s">
        <v>121</v>
      </c>
      <c r="D94" s="112" t="s">
        <v>224</v>
      </c>
      <c r="E94" s="124" t="s">
        <v>59</v>
      </c>
      <c r="F94" s="97" t="s">
        <v>175</v>
      </c>
      <c r="G94" s="126" t="s">
        <v>163</v>
      </c>
      <c r="H94" s="92" t="s">
        <v>6</v>
      </c>
      <c r="I94" s="93" t="s">
        <v>151</v>
      </c>
      <c r="J94" s="163" t="s">
        <v>139</v>
      </c>
      <c r="K94" s="189"/>
      <c r="L94" s="131"/>
      <c r="M94" s="93"/>
      <c r="N94" s="94"/>
      <c r="O94" s="95"/>
      <c r="P94" s="96"/>
      <c r="Q94" s="126"/>
      <c r="R94" s="93"/>
    </row>
    <row r="95" spans="1:18" s="164" customFormat="1" ht="170">
      <c r="A95" s="107">
        <v>6</v>
      </c>
      <c r="B95" s="112" t="s">
        <v>225</v>
      </c>
      <c r="C95" s="112" t="s">
        <v>121</v>
      </c>
      <c r="D95" s="112" t="s">
        <v>224</v>
      </c>
      <c r="E95" s="124" t="s">
        <v>59</v>
      </c>
      <c r="F95" s="97" t="s">
        <v>176</v>
      </c>
      <c r="G95" s="126" t="s">
        <v>164</v>
      </c>
      <c r="H95" s="92" t="s">
        <v>6</v>
      </c>
      <c r="I95" s="93" t="s">
        <v>140</v>
      </c>
      <c r="J95" s="163" t="s">
        <v>125</v>
      </c>
      <c r="K95" s="189"/>
      <c r="L95" s="131"/>
      <c r="M95" s="93"/>
      <c r="N95" s="94"/>
      <c r="O95" s="95"/>
      <c r="P95" s="96"/>
      <c r="Q95" s="126"/>
      <c r="R95" s="93"/>
    </row>
    <row r="96" spans="1:18" s="164" customFormat="1" ht="136">
      <c r="A96" s="107">
        <v>6</v>
      </c>
      <c r="B96" s="112" t="s">
        <v>225</v>
      </c>
      <c r="C96" s="112" t="s">
        <v>121</v>
      </c>
      <c r="D96" s="112" t="s">
        <v>224</v>
      </c>
      <c r="E96" s="124" t="s">
        <v>59</v>
      </c>
      <c r="F96" s="97" t="s">
        <v>177</v>
      </c>
      <c r="G96" s="126" t="s">
        <v>165</v>
      </c>
      <c r="H96" s="92" t="s">
        <v>6</v>
      </c>
      <c r="I96" s="93" t="s">
        <v>140</v>
      </c>
      <c r="J96" s="163" t="s">
        <v>158</v>
      </c>
      <c r="K96" s="189"/>
      <c r="L96" s="131"/>
      <c r="M96" s="93"/>
      <c r="N96" s="94"/>
      <c r="O96" s="95"/>
      <c r="P96" s="96"/>
      <c r="Q96" s="126"/>
      <c r="R96" s="93"/>
    </row>
    <row r="97" spans="1:18" s="164" customFormat="1" ht="136">
      <c r="A97" s="107">
        <v>6</v>
      </c>
      <c r="B97" s="112" t="s">
        <v>225</v>
      </c>
      <c r="C97" s="112" t="s">
        <v>121</v>
      </c>
      <c r="D97" s="112" t="s">
        <v>224</v>
      </c>
      <c r="E97" s="124" t="s">
        <v>59</v>
      </c>
      <c r="F97" s="97" t="s">
        <v>178</v>
      </c>
      <c r="G97" s="126" t="s">
        <v>166</v>
      </c>
      <c r="H97" s="92" t="s">
        <v>6</v>
      </c>
      <c r="I97" s="93" t="s">
        <v>140</v>
      </c>
      <c r="J97" s="163" t="s">
        <v>127</v>
      </c>
      <c r="K97" s="189"/>
      <c r="L97" s="131"/>
      <c r="M97" s="93"/>
      <c r="N97" s="94"/>
      <c r="O97" s="95"/>
      <c r="P97" s="96"/>
      <c r="Q97" s="126"/>
      <c r="R97" s="93"/>
    </row>
    <row r="98" spans="1:18" s="164" customFormat="1" ht="119">
      <c r="A98" s="107">
        <v>6</v>
      </c>
      <c r="B98" s="112" t="s">
        <v>225</v>
      </c>
      <c r="C98" s="112" t="s">
        <v>121</v>
      </c>
      <c r="D98" s="112" t="s">
        <v>224</v>
      </c>
      <c r="E98" s="124" t="s">
        <v>59</v>
      </c>
      <c r="F98" s="97" t="s">
        <v>179</v>
      </c>
      <c r="G98" s="126" t="s">
        <v>167</v>
      </c>
      <c r="H98" s="92" t="s">
        <v>6</v>
      </c>
      <c r="I98" s="93" t="s">
        <v>140</v>
      </c>
      <c r="J98" s="163" t="s">
        <v>152</v>
      </c>
      <c r="K98" s="189"/>
      <c r="L98" s="131"/>
      <c r="M98" s="93"/>
      <c r="N98" s="94"/>
      <c r="O98" s="95"/>
      <c r="P98" s="96"/>
      <c r="Q98" s="126"/>
      <c r="R98" s="93"/>
    </row>
    <row r="99" spans="1:18" s="164" customFormat="1" ht="119">
      <c r="A99" s="107">
        <v>6</v>
      </c>
      <c r="B99" s="112" t="s">
        <v>225</v>
      </c>
      <c r="C99" s="112" t="s">
        <v>121</v>
      </c>
      <c r="D99" s="112" t="s">
        <v>224</v>
      </c>
      <c r="E99" s="124" t="s">
        <v>60</v>
      </c>
      <c r="F99" s="97" t="s">
        <v>180</v>
      </c>
      <c r="G99" s="126" t="s">
        <v>168</v>
      </c>
      <c r="H99" s="92" t="s">
        <v>6</v>
      </c>
      <c r="I99" s="93" t="s">
        <v>124</v>
      </c>
      <c r="J99" s="163" t="s">
        <v>143</v>
      </c>
      <c r="K99" s="163" t="s">
        <v>214</v>
      </c>
      <c r="L99" s="131"/>
      <c r="M99" s="93"/>
      <c r="N99" s="94"/>
      <c r="O99" s="95"/>
      <c r="P99" s="96"/>
      <c r="Q99" s="126"/>
      <c r="R99" s="93"/>
    </row>
    <row r="100" spans="1:18" s="91" customFormat="1" ht="102">
      <c r="A100" s="90">
        <v>7</v>
      </c>
      <c r="B100" s="111" t="s">
        <v>226</v>
      </c>
      <c r="C100" s="111" t="s">
        <v>122</v>
      </c>
      <c r="D100" s="111" t="s">
        <v>224</v>
      </c>
      <c r="E100" s="134" t="s">
        <v>23</v>
      </c>
      <c r="F100" s="98" t="s">
        <v>49</v>
      </c>
      <c r="G100" s="125" t="s">
        <v>66</v>
      </c>
      <c r="H100" s="99" t="s">
        <v>6</v>
      </c>
      <c r="I100" s="100" t="s">
        <v>140</v>
      </c>
      <c r="J100" s="105" t="s">
        <v>145</v>
      </c>
      <c r="K100" s="188"/>
      <c r="L100" s="130"/>
      <c r="M100" s="100"/>
      <c r="N100" s="102"/>
      <c r="O100" s="103"/>
      <c r="P100" s="104"/>
      <c r="Q100" s="125"/>
      <c r="R100" s="100"/>
    </row>
    <row r="101" spans="1:18" s="91" customFormat="1" ht="119">
      <c r="A101" s="90">
        <v>7</v>
      </c>
      <c r="B101" s="111" t="s">
        <v>226</v>
      </c>
      <c r="C101" s="111" t="s">
        <v>122</v>
      </c>
      <c r="D101" s="111" t="s">
        <v>224</v>
      </c>
      <c r="E101" s="134" t="s">
        <v>23</v>
      </c>
      <c r="F101" s="98" t="s">
        <v>50</v>
      </c>
      <c r="G101" s="125" t="s">
        <v>67</v>
      </c>
      <c r="H101" s="99" t="s">
        <v>6</v>
      </c>
      <c r="I101" s="100" t="s">
        <v>140</v>
      </c>
      <c r="J101" s="105" t="s">
        <v>115</v>
      </c>
      <c r="K101" s="188"/>
      <c r="L101" s="130"/>
      <c r="M101" s="100"/>
      <c r="N101" s="102"/>
      <c r="O101" s="103"/>
      <c r="P101" s="104"/>
      <c r="Q101" s="125"/>
      <c r="R101" s="100"/>
    </row>
    <row r="102" spans="1:18" s="91" customFormat="1" ht="119">
      <c r="A102" s="90">
        <v>7</v>
      </c>
      <c r="B102" s="111" t="s">
        <v>226</v>
      </c>
      <c r="C102" s="111" t="s">
        <v>122</v>
      </c>
      <c r="D102" s="111" t="s">
        <v>224</v>
      </c>
      <c r="E102" s="134" t="s">
        <v>23</v>
      </c>
      <c r="F102" s="98" t="s">
        <v>51</v>
      </c>
      <c r="G102" s="125" t="s">
        <v>68</v>
      </c>
      <c r="H102" s="99" t="s">
        <v>6</v>
      </c>
      <c r="I102" s="100" t="s">
        <v>147</v>
      </c>
      <c r="J102" s="105" t="s">
        <v>146</v>
      </c>
      <c r="K102" s="188"/>
      <c r="L102" s="130"/>
      <c r="M102" s="100"/>
      <c r="N102" s="102"/>
      <c r="O102" s="103"/>
      <c r="P102" s="104"/>
      <c r="Q102" s="125"/>
      <c r="R102" s="100"/>
    </row>
    <row r="103" spans="1:18" s="91" customFormat="1" ht="119">
      <c r="A103" s="90">
        <v>7</v>
      </c>
      <c r="B103" s="111" t="s">
        <v>226</v>
      </c>
      <c r="C103" s="111" t="s">
        <v>122</v>
      </c>
      <c r="D103" s="111" t="s">
        <v>224</v>
      </c>
      <c r="E103" s="134" t="s">
        <v>23</v>
      </c>
      <c r="F103" s="98" t="s">
        <v>52</v>
      </c>
      <c r="G103" s="125" t="s">
        <v>69</v>
      </c>
      <c r="H103" s="99" t="s">
        <v>6</v>
      </c>
      <c r="I103" s="100" t="s">
        <v>140</v>
      </c>
      <c r="J103" s="105" t="s">
        <v>148</v>
      </c>
      <c r="K103" s="188"/>
      <c r="L103" s="130"/>
      <c r="M103" s="100"/>
      <c r="N103" s="102"/>
      <c r="O103" s="103"/>
      <c r="P103" s="104"/>
      <c r="Q103" s="125"/>
      <c r="R103" s="100"/>
    </row>
    <row r="104" spans="1:18" s="91" customFormat="1" ht="119">
      <c r="A104" s="90">
        <v>7</v>
      </c>
      <c r="B104" s="111" t="s">
        <v>226</v>
      </c>
      <c r="C104" s="111" t="s">
        <v>122</v>
      </c>
      <c r="D104" s="111" t="s">
        <v>224</v>
      </c>
      <c r="E104" s="134" t="s">
        <v>24</v>
      </c>
      <c r="F104" s="98" t="s">
        <v>169</v>
      </c>
      <c r="G104" s="125" t="s">
        <v>70</v>
      </c>
      <c r="H104" s="99" t="s">
        <v>6</v>
      </c>
      <c r="I104" s="100" t="s">
        <v>140</v>
      </c>
      <c r="J104" s="105" t="s">
        <v>153</v>
      </c>
      <c r="K104" s="188"/>
      <c r="L104" s="130"/>
      <c r="M104" s="100"/>
      <c r="N104" s="102"/>
      <c r="O104" s="103"/>
      <c r="P104" s="104"/>
      <c r="Q104" s="125"/>
      <c r="R104" s="100"/>
    </row>
    <row r="105" spans="1:18" s="91" customFormat="1" ht="119">
      <c r="A105" s="90">
        <v>7</v>
      </c>
      <c r="B105" s="111" t="s">
        <v>226</v>
      </c>
      <c r="C105" s="111" t="s">
        <v>122</v>
      </c>
      <c r="D105" s="111" t="s">
        <v>224</v>
      </c>
      <c r="E105" s="134" t="s">
        <v>24</v>
      </c>
      <c r="F105" s="98" t="s">
        <v>170</v>
      </c>
      <c r="G105" s="125" t="s">
        <v>71</v>
      </c>
      <c r="H105" s="99" t="s">
        <v>6</v>
      </c>
      <c r="I105" s="100" t="s">
        <v>140</v>
      </c>
      <c r="J105" s="105" t="s">
        <v>154</v>
      </c>
      <c r="K105" s="188"/>
      <c r="L105" s="130"/>
      <c r="M105" s="100"/>
      <c r="N105" s="102"/>
      <c r="O105" s="103"/>
      <c r="P105" s="104"/>
      <c r="Q105" s="125"/>
      <c r="R105" s="100"/>
    </row>
    <row r="106" spans="1:18" s="91" customFormat="1" ht="119">
      <c r="A106" s="90">
        <v>7</v>
      </c>
      <c r="B106" s="111" t="s">
        <v>226</v>
      </c>
      <c r="C106" s="111" t="s">
        <v>122</v>
      </c>
      <c r="D106" s="111" t="s">
        <v>224</v>
      </c>
      <c r="E106" s="134" t="s">
        <v>24</v>
      </c>
      <c r="F106" s="98" t="s">
        <v>171</v>
      </c>
      <c r="G106" s="125" t="s">
        <v>159</v>
      </c>
      <c r="H106" s="99" t="s">
        <v>6</v>
      </c>
      <c r="I106" s="100" t="s">
        <v>133</v>
      </c>
      <c r="J106" s="105" t="s">
        <v>149</v>
      </c>
      <c r="K106" s="188"/>
      <c r="L106" s="130"/>
      <c r="M106" s="100"/>
      <c r="N106" s="102"/>
      <c r="O106" s="103"/>
      <c r="P106" s="104"/>
      <c r="Q106" s="125"/>
      <c r="R106" s="100"/>
    </row>
    <row r="107" spans="1:18" s="91" customFormat="1" ht="102">
      <c r="A107" s="90">
        <v>7</v>
      </c>
      <c r="B107" s="111" t="s">
        <v>226</v>
      </c>
      <c r="C107" s="111" t="s">
        <v>122</v>
      </c>
      <c r="D107" s="111" t="s">
        <v>224</v>
      </c>
      <c r="E107" s="134" t="s">
        <v>59</v>
      </c>
      <c r="F107" s="98" t="s">
        <v>172</v>
      </c>
      <c r="G107" s="125" t="s">
        <v>160</v>
      </c>
      <c r="H107" s="99" t="s">
        <v>6</v>
      </c>
      <c r="I107" s="106" t="s">
        <v>140</v>
      </c>
      <c r="J107" s="105" t="s">
        <v>150</v>
      </c>
      <c r="K107" s="188"/>
      <c r="L107" s="130"/>
      <c r="M107" s="106"/>
      <c r="N107" s="102"/>
      <c r="O107" s="103"/>
      <c r="P107" s="104"/>
      <c r="Q107" s="125"/>
      <c r="R107" s="106"/>
    </row>
    <row r="108" spans="1:18" s="91" customFormat="1" ht="102">
      <c r="A108" s="90">
        <v>7</v>
      </c>
      <c r="B108" s="111" t="s">
        <v>226</v>
      </c>
      <c r="C108" s="111" t="s">
        <v>122</v>
      </c>
      <c r="D108" s="111" t="s">
        <v>224</v>
      </c>
      <c r="E108" s="134" t="s">
        <v>59</v>
      </c>
      <c r="F108" s="98" t="s">
        <v>173</v>
      </c>
      <c r="G108" s="125" t="s">
        <v>161</v>
      </c>
      <c r="H108" s="99" t="s">
        <v>6</v>
      </c>
      <c r="I108" s="106" t="s">
        <v>133</v>
      </c>
      <c r="J108" s="105" t="s">
        <v>137</v>
      </c>
      <c r="K108" s="188"/>
      <c r="L108" s="130"/>
      <c r="M108" s="106"/>
      <c r="N108" s="102"/>
      <c r="O108" s="103"/>
      <c r="P108" s="104"/>
      <c r="Q108" s="125"/>
      <c r="R108" s="106"/>
    </row>
    <row r="109" spans="1:18" s="91" customFormat="1" ht="102">
      <c r="A109" s="90">
        <v>7</v>
      </c>
      <c r="B109" s="111" t="s">
        <v>226</v>
      </c>
      <c r="C109" s="111" t="s">
        <v>122</v>
      </c>
      <c r="D109" s="111" t="s">
        <v>224</v>
      </c>
      <c r="E109" s="134" t="s">
        <v>59</v>
      </c>
      <c r="F109" s="98" t="s">
        <v>174</v>
      </c>
      <c r="G109" s="125" t="s">
        <v>162</v>
      </c>
      <c r="H109" s="99" t="s">
        <v>6</v>
      </c>
      <c r="I109" s="106" t="s">
        <v>151</v>
      </c>
      <c r="J109" s="105" t="s">
        <v>138</v>
      </c>
      <c r="K109" s="188"/>
      <c r="L109" s="130"/>
      <c r="M109" s="106"/>
      <c r="N109" s="102"/>
      <c r="O109" s="103"/>
      <c r="P109" s="104"/>
      <c r="Q109" s="125"/>
      <c r="R109" s="106"/>
    </row>
    <row r="110" spans="1:18" s="91" customFormat="1" ht="119">
      <c r="A110" s="90">
        <v>7</v>
      </c>
      <c r="B110" s="111" t="s">
        <v>226</v>
      </c>
      <c r="C110" s="111" t="s">
        <v>122</v>
      </c>
      <c r="D110" s="111" t="s">
        <v>224</v>
      </c>
      <c r="E110" s="134" t="s">
        <v>59</v>
      </c>
      <c r="F110" s="98" t="s">
        <v>175</v>
      </c>
      <c r="G110" s="125" t="s">
        <v>163</v>
      </c>
      <c r="H110" s="99" t="s">
        <v>6</v>
      </c>
      <c r="I110" s="106" t="s">
        <v>151</v>
      </c>
      <c r="J110" s="105" t="s">
        <v>139</v>
      </c>
      <c r="K110" s="188"/>
      <c r="L110" s="130"/>
      <c r="M110" s="106"/>
      <c r="N110" s="102"/>
      <c r="O110" s="103"/>
      <c r="P110" s="104"/>
      <c r="Q110" s="125"/>
      <c r="R110" s="106"/>
    </row>
    <row r="111" spans="1:18" s="91" customFormat="1" ht="170">
      <c r="A111" s="90">
        <v>7</v>
      </c>
      <c r="B111" s="111" t="s">
        <v>226</v>
      </c>
      <c r="C111" s="111" t="s">
        <v>122</v>
      </c>
      <c r="D111" s="111" t="s">
        <v>224</v>
      </c>
      <c r="E111" s="134" t="s">
        <v>59</v>
      </c>
      <c r="F111" s="98" t="s">
        <v>176</v>
      </c>
      <c r="G111" s="125" t="s">
        <v>164</v>
      </c>
      <c r="H111" s="99" t="s">
        <v>6</v>
      </c>
      <c r="I111" s="106" t="s">
        <v>140</v>
      </c>
      <c r="J111" s="105" t="s">
        <v>125</v>
      </c>
      <c r="K111" s="188"/>
      <c r="L111" s="130"/>
      <c r="M111" s="106"/>
      <c r="N111" s="102"/>
      <c r="O111" s="103"/>
      <c r="P111" s="104"/>
      <c r="Q111" s="125"/>
      <c r="R111" s="106"/>
    </row>
    <row r="112" spans="1:18" s="91" customFormat="1" ht="136">
      <c r="A112" s="90">
        <v>7</v>
      </c>
      <c r="B112" s="111" t="s">
        <v>226</v>
      </c>
      <c r="C112" s="111" t="s">
        <v>122</v>
      </c>
      <c r="D112" s="111" t="s">
        <v>224</v>
      </c>
      <c r="E112" s="134" t="s">
        <v>59</v>
      </c>
      <c r="F112" s="98" t="s">
        <v>177</v>
      </c>
      <c r="G112" s="125" t="s">
        <v>165</v>
      </c>
      <c r="H112" s="99" t="s">
        <v>6</v>
      </c>
      <c r="I112" s="106" t="s">
        <v>140</v>
      </c>
      <c r="J112" s="105" t="s">
        <v>158</v>
      </c>
      <c r="K112" s="188"/>
      <c r="L112" s="130"/>
      <c r="M112" s="106"/>
      <c r="N112" s="102"/>
      <c r="O112" s="103"/>
      <c r="P112" s="104"/>
      <c r="Q112" s="125"/>
      <c r="R112" s="106"/>
    </row>
    <row r="113" spans="1:18" s="91" customFormat="1" ht="136">
      <c r="A113" s="90">
        <v>7</v>
      </c>
      <c r="B113" s="111" t="s">
        <v>226</v>
      </c>
      <c r="C113" s="111" t="s">
        <v>122</v>
      </c>
      <c r="D113" s="111" t="s">
        <v>224</v>
      </c>
      <c r="E113" s="134" t="s">
        <v>59</v>
      </c>
      <c r="F113" s="98" t="s">
        <v>178</v>
      </c>
      <c r="G113" s="125" t="s">
        <v>166</v>
      </c>
      <c r="H113" s="99" t="s">
        <v>6</v>
      </c>
      <c r="I113" s="106" t="s">
        <v>140</v>
      </c>
      <c r="J113" s="105" t="s">
        <v>127</v>
      </c>
      <c r="K113" s="188"/>
      <c r="L113" s="130"/>
      <c r="M113" s="106"/>
      <c r="N113" s="102"/>
      <c r="O113" s="103"/>
      <c r="P113" s="104"/>
      <c r="Q113" s="125"/>
      <c r="R113" s="106"/>
    </row>
    <row r="114" spans="1:18" s="91" customFormat="1" ht="119">
      <c r="A114" s="90">
        <v>7</v>
      </c>
      <c r="B114" s="111" t="s">
        <v>226</v>
      </c>
      <c r="C114" s="111" t="s">
        <v>122</v>
      </c>
      <c r="D114" s="111" t="s">
        <v>224</v>
      </c>
      <c r="E114" s="134" t="s">
        <v>59</v>
      </c>
      <c r="F114" s="98" t="s">
        <v>179</v>
      </c>
      <c r="G114" s="125" t="s">
        <v>167</v>
      </c>
      <c r="H114" s="99" t="s">
        <v>6</v>
      </c>
      <c r="I114" s="106" t="s">
        <v>140</v>
      </c>
      <c r="J114" s="105" t="s">
        <v>152</v>
      </c>
      <c r="K114" s="188"/>
      <c r="L114" s="130"/>
      <c r="M114" s="106"/>
      <c r="N114" s="102"/>
      <c r="O114" s="103"/>
      <c r="P114" s="104"/>
      <c r="Q114" s="125"/>
      <c r="R114" s="106"/>
    </row>
    <row r="115" spans="1:18" s="91" customFormat="1" ht="119">
      <c r="A115" s="90">
        <v>7</v>
      </c>
      <c r="B115" s="111" t="s">
        <v>226</v>
      </c>
      <c r="C115" s="111" t="s">
        <v>122</v>
      </c>
      <c r="D115" s="111" t="s">
        <v>224</v>
      </c>
      <c r="E115" s="134" t="s">
        <v>60</v>
      </c>
      <c r="F115" s="98" t="s">
        <v>180</v>
      </c>
      <c r="G115" s="125" t="s">
        <v>168</v>
      </c>
      <c r="H115" s="99" t="s">
        <v>6</v>
      </c>
      <c r="I115" s="106" t="s">
        <v>124</v>
      </c>
      <c r="J115" s="105" t="s">
        <v>143</v>
      </c>
      <c r="K115" s="186" t="s">
        <v>214</v>
      </c>
      <c r="L115" s="130"/>
      <c r="M115" s="106"/>
      <c r="N115" s="102"/>
      <c r="O115" s="103"/>
      <c r="P115" s="104"/>
      <c r="Q115" s="125"/>
      <c r="R115" s="106"/>
    </row>
    <row r="116" spans="1:18" s="164" customFormat="1" ht="102">
      <c r="A116" s="107">
        <v>8</v>
      </c>
      <c r="B116" s="112" t="s">
        <v>227</v>
      </c>
      <c r="C116" s="112" t="s">
        <v>123</v>
      </c>
      <c r="D116" s="112" t="s">
        <v>224</v>
      </c>
      <c r="E116" s="124" t="s">
        <v>23</v>
      </c>
      <c r="F116" s="97" t="s">
        <v>49</v>
      </c>
      <c r="G116" s="126" t="s">
        <v>66</v>
      </c>
      <c r="H116" s="92" t="s">
        <v>6</v>
      </c>
      <c r="I116" s="108" t="s">
        <v>140</v>
      </c>
      <c r="J116" s="163" t="s">
        <v>145</v>
      </c>
      <c r="K116" s="189"/>
      <c r="L116" s="131"/>
      <c r="M116" s="108"/>
      <c r="N116" s="94"/>
      <c r="O116" s="95"/>
      <c r="P116" s="96"/>
      <c r="Q116" s="126"/>
      <c r="R116" s="108"/>
    </row>
    <row r="117" spans="1:18" s="164" customFormat="1" ht="119">
      <c r="A117" s="107">
        <v>8</v>
      </c>
      <c r="B117" s="112" t="s">
        <v>227</v>
      </c>
      <c r="C117" s="112" t="s">
        <v>123</v>
      </c>
      <c r="D117" s="112" t="s">
        <v>224</v>
      </c>
      <c r="E117" s="124" t="s">
        <v>23</v>
      </c>
      <c r="F117" s="97" t="s">
        <v>50</v>
      </c>
      <c r="G117" s="126" t="s">
        <v>67</v>
      </c>
      <c r="H117" s="92" t="s">
        <v>6</v>
      </c>
      <c r="I117" s="108" t="s">
        <v>140</v>
      </c>
      <c r="J117" s="163" t="s">
        <v>115</v>
      </c>
      <c r="K117" s="189"/>
      <c r="L117" s="131"/>
      <c r="M117" s="108"/>
      <c r="N117" s="94"/>
      <c r="O117" s="95"/>
      <c r="P117" s="96"/>
      <c r="Q117" s="126"/>
      <c r="R117" s="108"/>
    </row>
    <row r="118" spans="1:18" s="164" customFormat="1" ht="119">
      <c r="A118" s="107">
        <v>8</v>
      </c>
      <c r="B118" s="112" t="s">
        <v>227</v>
      </c>
      <c r="C118" s="112" t="s">
        <v>123</v>
      </c>
      <c r="D118" s="112" t="s">
        <v>224</v>
      </c>
      <c r="E118" s="124" t="s">
        <v>23</v>
      </c>
      <c r="F118" s="97" t="s">
        <v>51</v>
      </c>
      <c r="G118" s="126" t="s">
        <v>68</v>
      </c>
      <c r="H118" s="92" t="s">
        <v>6</v>
      </c>
      <c r="I118" s="108" t="s">
        <v>147</v>
      </c>
      <c r="J118" s="163" t="s">
        <v>146</v>
      </c>
      <c r="K118" s="189"/>
      <c r="L118" s="131"/>
      <c r="M118" s="108"/>
      <c r="N118" s="94"/>
      <c r="O118" s="95"/>
      <c r="P118" s="96"/>
      <c r="Q118" s="126"/>
      <c r="R118" s="108"/>
    </row>
    <row r="119" spans="1:18" s="164" customFormat="1" ht="119">
      <c r="A119" s="107">
        <v>8</v>
      </c>
      <c r="B119" s="112" t="s">
        <v>227</v>
      </c>
      <c r="C119" s="112" t="s">
        <v>123</v>
      </c>
      <c r="D119" s="112" t="s">
        <v>224</v>
      </c>
      <c r="E119" s="124" t="s">
        <v>23</v>
      </c>
      <c r="F119" s="97" t="s">
        <v>52</v>
      </c>
      <c r="G119" s="126" t="s">
        <v>69</v>
      </c>
      <c r="H119" s="92" t="s">
        <v>6</v>
      </c>
      <c r="I119" s="108" t="s">
        <v>140</v>
      </c>
      <c r="J119" s="163" t="s">
        <v>148</v>
      </c>
      <c r="K119" s="189"/>
      <c r="L119" s="131"/>
      <c r="M119" s="108"/>
      <c r="N119" s="94"/>
      <c r="O119" s="95"/>
      <c r="P119" s="96"/>
      <c r="Q119" s="126"/>
      <c r="R119" s="108"/>
    </row>
    <row r="120" spans="1:18" s="164" customFormat="1" ht="119">
      <c r="A120" s="107">
        <v>8</v>
      </c>
      <c r="B120" s="112" t="s">
        <v>227</v>
      </c>
      <c r="C120" s="112" t="s">
        <v>123</v>
      </c>
      <c r="D120" s="112" t="s">
        <v>224</v>
      </c>
      <c r="E120" s="124" t="s">
        <v>24</v>
      </c>
      <c r="F120" s="97" t="s">
        <v>169</v>
      </c>
      <c r="G120" s="126" t="s">
        <v>70</v>
      </c>
      <c r="H120" s="92" t="s">
        <v>6</v>
      </c>
      <c r="I120" s="108" t="s">
        <v>140</v>
      </c>
      <c r="J120" s="163" t="s">
        <v>153</v>
      </c>
      <c r="K120" s="189"/>
      <c r="L120" s="131"/>
      <c r="M120" s="108"/>
      <c r="N120" s="94"/>
      <c r="O120" s="95"/>
      <c r="P120" s="96"/>
      <c r="Q120" s="126"/>
      <c r="R120" s="108"/>
    </row>
    <row r="121" spans="1:18" s="164" customFormat="1" ht="119">
      <c r="A121" s="107">
        <v>8</v>
      </c>
      <c r="B121" s="112" t="s">
        <v>227</v>
      </c>
      <c r="C121" s="112" t="s">
        <v>123</v>
      </c>
      <c r="D121" s="112" t="s">
        <v>224</v>
      </c>
      <c r="E121" s="124" t="s">
        <v>24</v>
      </c>
      <c r="F121" s="97" t="s">
        <v>170</v>
      </c>
      <c r="G121" s="126" t="s">
        <v>71</v>
      </c>
      <c r="H121" s="92" t="s">
        <v>6</v>
      </c>
      <c r="I121" s="108" t="s">
        <v>140</v>
      </c>
      <c r="J121" s="163" t="s">
        <v>154</v>
      </c>
      <c r="K121" s="189"/>
      <c r="L121" s="131"/>
      <c r="M121" s="108"/>
      <c r="N121" s="94"/>
      <c r="O121" s="95"/>
      <c r="P121" s="96"/>
      <c r="Q121" s="126"/>
      <c r="R121" s="108"/>
    </row>
    <row r="122" spans="1:18" s="164" customFormat="1" ht="119">
      <c r="A122" s="107">
        <v>8</v>
      </c>
      <c r="B122" s="112" t="s">
        <v>227</v>
      </c>
      <c r="C122" s="112" t="s">
        <v>123</v>
      </c>
      <c r="D122" s="112" t="s">
        <v>224</v>
      </c>
      <c r="E122" s="124" t="s">
        <v>24</v>
      </c>
      <c r="F122" s="97" t="s">
        <v>171</v>
      </c>
      <c r="G122" s="126" t="s">
        <v>159</v>
      </c>
      <c r="H122" s="92" t="s">
        <v>6</v>
      </c>
      <c r="I122" s="108" t="s">
        <v>133</v>
      </c>
      <c r="J122" s="163" t="s">
        <v>149</v>
      </c>
      <c r="K122" s="189"/>
      <c r="L122" s="131"/>
      <c r="M122" s="108"/>
      <c r="N122" s="94"/>
      <c r="O122" s="95"/>
      <c r="P122" s="96"/>
      <c r="Q122" s="126"/>
      <c r="R122" s="108"/>
    </row>
    <row r="123" spans="1:18" s="164" customFormat="1" ht="102">
      <c r="A123" s="107">
        <v>8</v>
      </c>
      <c r="B123" s="112" t="s">
        <v>227</v>
      </c>
      <c r="C123" s="112" t="s">
        <v>123</v>
      </c>
      <c r="D123" s="112" t="s">
        <v>224</v>
      </c>
      <c r="E123" s="124" t="s">
        <v>59</v>
      </c>
      <c r="F123" s="97" t="s">
        <v>172</v>
      </c>
      <c r="G123" s="126" t="s">
        <v>160</v>
      </c>
      <c r="H123" s="92" t="s">
        <v>6</v>
      </c>
      <c r="I123" s="93" t="s">
        <v>140</v>
      </c>
      <c r="J123" s="163" t="s">
        <v>150</v>
      </c>
      <c r="K123" s="189"/>
      <c r="L123" s="131"/>
      <c r="M123" s="93"/>
      <c r="N123" s="94"/>
      <c r="O123" s="95"/>
      <c r="P123" s="96"/>
      <c r="Q123" s="126"/>
      <c r="R123" s="93"/>
    </row>
    <row r="124" spans="1:18" s="164" customFormat="1" ht="102">
      <c r="A124" s="107">
        <v>8</v>
      </c>
      <c r="B124" s="112" t="s">
        <v>227</v>
      </c>
      <c r="C124" s="112" t="s">
        <v>123</v>
      </c>
      <c r="D124" s="112" t="s">
        <v>224</v>
      </c>
      <c r="E124" s="124" t="s">
        <v>59</v>
      </c>
      <c r="F124" s="97" t="s">
        <v>173</v>
      </c>
      <c r="G124" s="126" t="s">
        <v>161</v>
      </c>
      <c r="H124" s="92" t="s">
        <v>6</v>
      </c>
      <c r="I124" s="93" t="s">
        <v>133</v>
      </c>
      <c r="J124" s="163" t="s">
        <v>137</v>
      </c>
      <c r="K124" s="189"/>
      <c r="L124" s="131"/>
      <c r="M124" s="93"/>
      <c r="N124" s="94"/>
      <c r="O124" s="95"/>
      <c r="P124" s="96"/>
      <c r="Q124" s="126"/>
      <c r="R124" s="93"/>
    </row>
    <row r="125" spans="1:18" s="164" customFormat="1" ht="102">
      <c r="A125" s="107">
        <v>8</v>
      </c>
      <c r="B125" s="112" t="s">
        <v>227</v>
      </c>
      <c r="C125" s="112" t="s">
        <v>123</v>
      </c>
      <c r="D125" s="112" t="s">
        <v>224</v>
      </c>
      <c r="E125" s="124" t="s">
        <v>59</v>
      </c>
      <c r="F125" s="97" t="s">
        <v>174</v>
      </c>
      <c r="G125" s="126" t="s">
        <v>162</v>
      </c>
      <c r="H125" s="92" t="s">
        <v>6</v>
      </c>
      <c r="I125" s="93" t="s">
        <v>151</v>
      </c>
      <c r="J125" s="163" t="s">
        <v>138</v>
      </c>
      <c r="K125" s="189"/>
      <c r="L125" s="131"/>
      <c r="M125" s="93"/>
      <c r="N125" s="94"/>
      <c r="O125" s="95"/>
      <c r="P125" s="96"/>
      <c r="Q125" s="126"/>
      <c r="R125" s="93"/>
    </row>
    <row r="126" spans="1:18" s="164" customFormat="1" ht="119">
      <c r="A126" s="107">
        <v>8</v>
      </c>
      <c r="B126" s="112" t="s">
        <v>227</v>
      </c>
      <c r="C126" s="112" t="s">
        <v>123</v>
      </c>
      <c r="D126" s="112" t="s">
        <v>224</v>
      </c>
      <c r="E126" s="124" t="s">
        <v>59</v>
      </c>
      <c r="F126" s="97" t="s">
        <v>175</v>
      </c>
      <c r="G126" s="126" t="s">
        <v>163</v>
      </c>
      <c r="H126" s="92" t="s">
        <v>6</v>
      </c>
      <c r="I126" s="93" t="s">
        <v>151</v>
      </c>
      <c r="J126" s="163" t="s">
        <v>139</v>
      </c>
      <c r="K126" s="189"/>
      <c r="L126" s="131"/>
      <c r="M126" s="93"/>
      <c r="N126" s="94"/>
      <c r="O126" s="95"/>
      <c r="P126" s="96"/>
      <c r="Q126" s="126"/>
      <c r="R126" s="93"/>
    </row>
    <row r="127" spans="1:18" s="164" customFormat="1" ht="170">
      <c r="A127" s="107">
        <v>8</v>
      </c>
      <c r="B127" s="112" t="s">
        <v>227</v>
      </c>
      <c r="C127" s="112" t="s">
        <v>123</v>
      </c>
      <c r="D127" s="112" t="s">
        <v>224</v>
      </c>
      <c r="E127" s="124" t="s">
        <v>59</v>
      </c>
      <c r="F127" s="97" t="s">
        <v>176</v>
      </c>
      <c r="G127" s="126" t="s">
        <v>164</v>
      </c>
      <c r="H127" s="92" t="s">
        <v>6</v>
      </c>
      <c r="I127" s="93" t="s">
        <v>140</v>
      </c>
      <c r="J127" s="163" t="s">
        <v>125</v>
      </c>
      <c r="K127" s="189"/>
      <c r="L127" s="131"/>
      <c r="M127" s="93"/>
      <c r="N127" s="94"/>
      <c r="O127" s="95"/>
      <c r="P127" s="96"/>
      <c r="Q127" s="126"/>
      <c r="R127" s="93"/>
    </row>
    <row r="128" spans="1:18" s="164" customFormat="1" ht="136">
      <c r="A128" s="107">
        <v>8</v>
      </c>
      <c r="B128" s="112" t="s">
        <v>227</v>
      </c>
      <c r="C128" s="112" t="s">
        <v>123</v>
      </c>
      <c r="D128" s="112" t="s">
        <v>224</v>
      </c>
      <c r="E128" s="124" t="s">
        <v>59</v>
      </c>
      <c r="F128" s="97" t="s">
        <v>177</v>
      </c>
      <c r="G128" s="126" t="s">
        <v>165</v>
      </c>
      <c r="H128" s="92" t="s">
        <v>6</v>
      </c>
      <c r="I128" s="93" t="s">
        <v>140</v>
      </c>
      <c r="J128" s="163" t="s">
        <v>158</v>
      </c>
      <c r="K128" s="189"/>
      <c r="L128" s="131"/>
      <c r="M128" s="93"/>
      <c r="N128" s="94"/>
      <c r="O128" s="95"/>
      <c r="P128" s="96"/>
      <c r="Q128" s="126"/>
      <c r="R128" s="93"/>
    </row>
    <row r="129" spans="1:18" s="164" customFormat="1" ht="136">
      <c r="A129" s="107">
        <v>8</v>
      </c>
      <c r="B129" s="112" t="s">
        <v>227</v>
      </c>
      <c r="C129" s="112" t="s">
        <v>123</v>
      </c>
      <c r="D129" s="112" t="s">
        <v>224</v>
      </c>
      <c r="E129" s="124" t="s">
        <v>59</v>
      </c>
      <c r="F129" s="97" t="s">
        <v>178</v>
      </c>
      <c r="G129" s="126" t="s">
        <v>166</v>
      </c>
      <c r="H129" s="92" t="s">
        <v>6</v>
      </c>
      <c r="I129" s="93" t="s">
        <v>140</v>
      </c>
      <c r="J129" s="163" t="s">
        <v>127</v>
      </c>
      <c r="K129" s="189"/>
      <c r="L129" s="131"/>
      <c r="M129" s="93"/>
      <c r="N129" s="94"/>
      <c r="O129" s="95"/>
      <c r="P129" s="96"/>
      <c r="Q129" s="126"/>
      <c r="R129" s="93"/>
    </row>
    <row r="130" spans="1:18" s="164" customFormat="1" ht="119">
      <c r="A130" s="107">
        <v>8</v>
      </c>
      <c r="B130" s="112" t="s">
        <v>227</v>
      </c>
      <c r="C130" s="112" t="s">
        <v>123</v>
      </c>
      <c r="D130" s="112" t="s">
        <v>224</v>
      </c>
      <c r="E130" s="124" t="s">
        <v>59</v>
      </c>
      <c r="F130" s="97" t="s">
        <v>179</v>
      </c>
      <c r="G130" s="126" t="s">
        <v>167</v>
      </c>
      <c r="H130" s="92" t="s">
        <v>6</v>
      </c>
      <c r="I130" s="93" t="s">
        <v>140</v>
      </c>
      <c r="J130" s="163" t="s">
        <v>152</v>
      </c>
      <c r="K130" s="189"/>
      <c r="L130" s="131"/>
      <c r="M130" s="93"/>
      <c r="N130" s="94"/>
      <c r="O130" s="95"/>
      <c r="P130" s="96"/>
      <c r="Q130" s="126"/>
      <c r="R130" s="93"/>
    </row>
    <row r="131" spans="1:18" s="164" customFormat="1" ht="119">
      <c r="A131" s="107">
        <v>8</v>
      </c>
      <c r="B131" s="112" t="s">
        <v>227</v>
      </c>
      <c r="C131" s="112" t="s">
        <v>123</v>
      </c>
      <c r="D131" s="112" t="s">
        <v>224</v>
      </c>
      <c r="E131" s="124" t="s">
        <v>60</v>
      </c>
      <c r="F131" s="97" t="s">
        <v>180</v>
      </c>
      <c r="G131" s="126" t="s">
        <v>168</v>
      </c>
      <c r="H131" s="92" t="s">
        <v>6</v>
      </c>
      <c r="I131" s="93" t="s">
        <v>124</v>
      </c>
      <c r="J131" s="163" t="s">
        <v>143</v>
      </c>
      <c r="K131" s="163" t="s">
        <v>214</v>
      </c>
      <c r="L131" s="131"/>
      <c r="M131" s="93"/>
      <c r="N131" s="94"/>
      <c r="O131" s="95"/>
      <c r="P131" s="96"/>
      <c r="Q131" s="126"/>
      <c r="R131" s="93"/>
    </row>
  </sheetData>
  <phoneticPr fontId="78" type="noConversion"/>
  <conditionalFormatting sqref="A4:A64259">
    <cfRule type="expression" dxfId="23" priority="3" stopIfTrue="1">
      <formula>ISEVEN($A4)</formula>
    </cfRule>
  </conditionalFormatting>
  <conditionalFormatting sqref="I4:I131">
    <cfRule type="containsText" dxfId="22" priority="1" stopIfTrue="1" operator="containsText" text="취약">
      <formula>NOT(ISERROR(SEARCH("취약",I4)))</formula>
    </cfRule>
  </conditionalFormatting>
  <conditionalFormatting sqref="J132:J64259">
    <cfRule type="containsText" dxfId="21" priority="64" stopIfTrue="1" operator="containsText" text="취약">
      <formula>NOT(ISERROR(SEARCH("취약",J132)))</formula>
    </cfRule>
  </conditionalFormatting>
  <conditionalFormatting sqref="M4:M64259 R4:R64259">
    <cfRule type="containsText" dxfId="20" priority="26" stopIfTrue="1" operator="containsText" text="취약">
      <formula>NOT(ISERROR(SEARCH("취약",M4)))</formula>
    </cfRule>
    <cfRule type="containsText" dxfId="19" priority="27" stopIfTrue="1" operator="containsText" text="조치">
      <formula>NOT(ISERROR(SEARCH("조치",M4)))</formula>
    </cfRule>
  </conditionalFormatting>
  <conditionalFormatting sqref="Q4:Q64259">
    <cfRule type="containsText" dxfId="18" priority="24" stopIfTrue="1" operator="containsText" text="위험보완">
      <formula>NOT(ISERROR(SEARCH("위험보완",Q4)))</formula>
    </cfRule>
    <cfRule type="containsText" dxfId="17" priority="25" stopIfTrue="1" operator="containsText" text="위험수용">
      <formula>NOT(ISERROR(SEARCH("위험수용",Q4)))</formula>
    </cfRule>
  </conditionalFormatting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headerFooter>
    <oddHeader>&amp;R  2013년 한국인터넷진흥원주요정보통신기반시설</oddHeader>
    <oddFooter>&amp;C&amp;P/&amp;N</oddFooter>
  </headerFooter>
  <rowBreaks count="1" manualBreakCount="1">
    <brk id="35" max="17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I135"/>
  <sheetViews>
    <sheetView view="pageBreakPreview" topLeftCell="B1" zoomScale="80" zoomScaleNormal="85" zoomScaleSheetLayoutView="80" workbookViewId="0">
      <selection activeCell="B1" sqref="B1"/>
    </sheetView>
  </sheetViews>
  <sheetFormatPr defaultColWidth="9" defaultRowHeight="18" customHeight="1"/>
  <cols>
    <col min="1" max="1" width="3.08203125" style="116" hidden="1" customWidth="1"/>
    <col min="2" max="2" width="21.5" style="17" customWidth="1"/>
    <col min="3" max="3" width="47.25" style="17" customWidth="1"/>
    <col min="4" max="4" width="7.25" style="17" customWidth="1"/>
    <col min="5" max="5" width="9.5" style="17" customWidth="1"/>
    <col min="6" max="9" width="14.08203125" style="17" customWidth="1"/>
    <col min="10" max="16384" width="9" style="17"/>
  </cols>
  <sheetData>
    <row r="1" spans="1:9" ht="18" customHeight="1">
      <c r="B1" s="88" t="s">
        <v>26</v>
      </c>
      <c r="C1" s="28"/>
      <c r="D1" s="28"/>
      <c r="E1" s="28"/>
      <c r="F1" s="28"/>
      <c r="G1" s="28"/>
      <c r="H1" s="28"/>
      <c r="I1" s="28"/>
    </row>
    <row r="3" spans="1:9" ht="18" customHeight="1">
      <c r="B3" s="29"/>
      <c r="C3" s="30"/>
      <c r="D3" s="30"/>
      <c r="E3" s="21" t="s">
        <v>1</v>
      </c>
      <c r="F3" s="22">
        <f>INT((COLUMN()-6))+1</f>
        <v>1</v>
      </c>
      <c r="G3" s="22">
        <f t="shared" ref="G3:I3" si="0">INT((COLUMN()-6))+1</f>
        <v>2</v>
      </c>
      <c r="H3" s="22">
        <f t="shared" si="0"/>
        <v>3</v>
      </c>
      <c r="I3" s="22">
        <f t="shared" si="0"/>
        <v>4</v>
      </c>
    </row>
    <row r="4" spans="1:9" ht="18" customHeight="1">
      <c r="B4" s="18"/>
      <c r="C4" s="19"/>
      <c r="D4" s="19"/>
      <c r="E4" s="20" t="s">
        <v>22</v>
      </c>
      <c r="F4" s="22" t="e">
        <f>#REF!</f>
        <v>#REF!</v>
      </c>
      <c r="G4" s="22" t="e">
        <f>#REF!</f>
        <v>#REF!</v>
      </c>
      <c r="H4" s="22" t="e">
        <f>#REF!</f>
        <v>#REF!</v>
      </c>
      <c r="I4" s="22" t="e">
        <f>#REF!</f>
        <v>#REF!</v>
      </c>
    </row>
    <row r="5" spans="1:9" ht="18" customHeight="1">
      <c r="B5" s="18"/>
      <c r="C5" s="19"/>
      <c r="D5" s="19"/>
      <c r="E5" s="20" t="s">
        <v>21</v>
      </c>
      <c r="F5" s="22" t="e">
        <f>#REF!</f>
        <v>#REF!</v>
      </c>
      <c r="G5" s="22" t="e">
        <f>#REF!</f>
        <v>#REF!</v>
      </c>
      <c r="H5" s="22" t="e">
        <f>#REF!</f>
        <v>#REF!</v>
      </c>
      <c r="I5" s="22" t="e">
        <f>#REF!</f>
        <v>#REF!</v>
      </c>
    </row>
    <row r="6" spans="1:9" ht="18" customHeight="1">
      <c r="B6" s="31"/>
      <c r="C6" s="19"/>
      <c r="D6" s="19"/>
      <c r="E6" s="20" t="s">
        <v>2</v>
      </c>
      <c r="F6" s="22" t="e">
        <f ca="1">INDIRECT(ADDRESS((F$3-1)+4,3,4,TRUE,"1. 진단대상"))</f>
        <v>#REF!</v>
      </c>
      <c r="G6" s="22" t="e">
        <f t="shared" ref="G6:I6" ca="1" si="1">INDIRECT(ADDRESS((G$3-1)+4,3,4,TRUE,"1. 진단대상"))</f>
        <v>#REF!</v>
      </c>
      <c r="H6" s="22" t="e">
        <f t="shared" ca="1" si="1"/>
        <v>#REF!</v>
      </c>
      <c r="I6" s="22" t="e">
        <f t="shared" ca="1" si="1"/>
        <v>#REF!</v>
      </c>
    </row>
    <row r="7" spans="1:9" ht="18" customHeight="1">
      <c r="B7" s="31"/>
      <c r="C7" s="19"/>
      <c r="D7" s="19"/>
      <c r="E7" s="20" t="s">
        <v>3</v>
      </c>
      <c r="F7" s="22" t="e">
        <f ca="1">INDIRECT(ADDRESS((F$3-1)+4,4,4,TRUE,"1. 진단대상"))</f>
        <v>#REF!</v>
      </c>
      <c r="G7" s="22" t="e">
        <f t="shared" ref="G7:I7" ca="1" si="2">INDIRECT(ADDRESS((G$3-1)+4,4,4,TRUE,"1. 진단대상"))</f>
        <v>#REF!</v>
      </c>
      <c r="H7" s="22" t="e">
        <f t="shared" ca="1" si="2"/>
        <v>#REF!</v>
      </c>
      <c r="I7" s="22" t="e">
        <f t="shared" ca="1" si="2"/>
        <v>#REF!</v>
      </c>
    </row>
    <row r="8" spans="1:9" s="73" customFormat="1" ht="18" customHeight="1">
      <c r="A8" s="117"/>
      <c r="B8" s="74"/>
      <c r="C8" s="75"/>
      <c r="D8" s="75"/>
      <c r="E8" s="76" t="s">
        <v>9</v>
      </c>
      <c r="F8" s="22" t="e">
        <f ca="1">INDIRECT(ADDRESS((F$3-1)+4,5,4,TRUE,"1. 진단대상"))</f>
        <v>#REF!</v>
      </c>
      <c r="G8" s="22" t="e">
        <f t="shared" ref="G8:I8" ca="1" si="3">INDIRECT(ADDRESS((G$3-1)+4,5,4,TRUE,"1. 진단대상"))</f>
        <v>#REF!</v>
      </c>
      <c r="H8" s="22" t="e">
        <f t="shared" ca="1" si="3"/>
        <v>#REF!</v>
      </c>
      <c r="I8" s="22" t="e">
        <f t="shared" ca="1" si="3"/>
        <v>#REF!</v>
      </c>
    </row>
    <row r="9" spans="1:9" ht="18" customHeight="1">
      <c r="B9" s="32"/>
      <c r="C9" s="33"/>
      <c r="D9" s="33"/>
      <c r="E9" s="34" t="s">
        <v>8</v>
      </c>
      <c r="F9" s="22" t="e">
        <f ca="1">INDIRECT(ADDRESS((F$3-1)+4,6,4,TRUE,"1. 진단대상"))</f>
        <v>#REF!</v>
      </c>
      <c r="G9" s="22" t="e">
        <f t="shared" ref="G9:I9" ca="1" si="4">INDIRECT(ADDRESS((G$3-1)+4,6,4,TRUE,"1. 진단대상"))</f>
        <v>#REF!</v>
      </c>
      <c r="H9" s="22" t="e">
        <f t="shared" ca="1" si="4"/>
        <v>#REF!</v>
      </c>
      <c r="I9" s="22" t="e">
        <f t="shared" ca="1" si="4"/>
        <v>#REF!</v>
      </c>
    </row>
    <row r="10" spans="1:9" ht="18" customHeight="1">
      <c r="B10" s="23" t="s">
        <v>64</v>
      </c>
      <c r="C10" s="23" t="s">
        <v>58</v>
      </c>
      <c r="D10" s="23" t="s">
        <v>0</v>
      </c>
      <c r="E10" s="23" t="s">
        <v>4</v>
      </c>
      <c r="F10" s="23" t="s">
        <v>5</v>
      </c>
      <c r="G10" s="23" t="s">
        <v>5</v>
      </c>
      <c r="H10" s="23" t="s">
        <v>5</v>
      </c>
      <c r="I10" s="23" t="s">
        <v>5</v>
      </c>
    </row>
    <row r="11" spans="1:9" ht="18" customHeight="1">
      <c r="A11" s="116">
        <f>INT((ROW()-11))+1</f>
        <v>1</v>
      </c>
      <c r="B11" s="122" t="s">
        <v>43</v>
      </c>
      <c r="C11" s="135" t="s">
        <v>72</v>
      </c>
      <c r="D11" s="120" t="s">
        <v>54</v>
      </c>
      <c r="E11" s="120" t="s">
        <v>90</v>
      </c>
      <c r="F11" s="36" t="e">
        <f ca="1">INDIRECT(ADDRESS((F$3-1)*26+$A11+3,18,4,TRUE,"3. 보안장비_진단결과 상세"))</f>
        <v>#REF!</v>
      </c>
      <c r="G11" s="36" t="e">
        <f t="shared" ref="G11:I16" ca="1" si="5">INDIRECT(ADDRESS((G$3-1)*26+$A11+3,18,4,TRUE,"3. 보안장비_진단결과 상세"))</f>
        <v>#REF!</v>
      </c>
      <c r="H11" s="36" t="e">
        <f t="shared" ca="1" si="5"/>
        <v>#REF!</v>
      </c>
      <c r="I11" s="36" t="e">
        <f t="shared" ca="1" si="5"/>
        <v>#REF!</v>
      </c>
    </row>
    <row r="12" spans="1:9" ht="18" customHeight="1">
      <c r="A12" s="116">
        <f t="shared" ref="A12:A36" si="6">INT((ROW()-11))+1</f>
        <v>2</v>
      </c>
      <c r="B12" s="122" t="s">
        <v>43</v>
      </c>
      <c r="C12" s="135" t="s">
        <v>73</v>
      </c>
      <c r="D12" s="120" t="s">
        <v>55</v>
      </c>
      <c r="E12" s="120" t="s">
        <v>90</v>
      </c>
      <c r="F12" s="36" t="e">
        <f t="shared" ref="F12:H36" ca="1" si="7">INDIRECT(ADDRESS((F$3-1)*26+$A12+3,18,4,TRUE,"3. 보안장비_진단결과 상세"))</f>
        <v>#REF!</v>
      </c>
      <c r="G12" s="36" t="e">
        <f t="shared" ca="1" si="7"/>
        <v>#REF!</v>
      </c>
      <c r="H12" s="36" t="e">
        <f t="shared" ca="1" si="7"/>
        <v>#REF!</v>
      </c>
      <c r="I12" s="36" t="e">
        <f t="shared" ca="1" si="5"/>
        <v>#REF!</v>
      </c>
    </row>
    <row r="13" spans="1:9" ht="18" customHeight="1">
      <c r="A13" s="116">
        <f t="shared" si="6"/>
        <v>3</v>
      </c>
      <c r="B13" s="122" t="s">
        <v>43</v>
      </c>
      <c r="C13" s="135" t="s">
        <v>74</v>
      </c>
      <c r="D13" s="120" t="s">
        <v>55</v>
      </c>
      <c r="E13" s="120" t="s">
        <v>90</v>
      </c>
      <c r="F13" s="36" t="e">
        <f t="shared" ca="1" si="7"/>
        <v>#REF!</v>
      </c>
      <c r="G13" s="36" t="e">
        <f t="shared" ca="1" si="5"/>
        <v>#REF!</v>
      </c>
      <c r="H13" s="36" t="e">
        <f t="shared" ca="1" si="5"/>
        <v>#REF!</v>
      </c>
      <c r="I13" s="36" t="e">
        <f t="shared" ca="1" si="5"/>
        <v>#REF!</v>
      </c>
    </row>
    <row r="14" spans="1:9" ht="18" customHeight="1">
      <c r="A14" s="116">
        <f t="shared" si="6"/>
        <v>4</v>
      </c>
      <c r="B14" s="122" t="s">
        <v>43</v>
      </c>
      <c r="C14" s="135" t="s">
        <v>75</v>
      </c>
      <c r="D14" s="120" t="s">
        <v>55</v>
      </c>
      <c r="E14" s="120" t="s">
        <v>90</v>
      </c>
      <c r="F14" s="36" t="e">
        <f t="shared" ca="1" si="7"/>
        <v>#REF!</v>
      </c>
      <c r="G14" s="36" t="e">
        <f t="shared" ca="1" si="5"/>
        <v>#REF!</v>
      </c>
      <c r="H14" s="36" t="e">
        <f t="shared" ca="1" si="5"/>
        <v>#REF!</v>
      </c>
      <c r="I14" s="36" t="e">
        <f t="shared" ca="1" si="5"/>
        <v>#REF!</v>
      </c>
    </row>
    <row r="15" spans="1:9" ht="18" customHeight="1">
      <c r="A15" s="116">
        <f t="shared" si="6"/>
        <v>5</v>
      </c>
      <c r="B15" s="123" t="s">
        <v>44</v>
      </c>
      <c r="C15" s="136" t="s">
        <v>76</v>
      </c>
      <c r="D15" s="121" t="s">
        <v>56</v>
      </c>
      <c r="E15" s="121" t="s">
        <v>90</v>
      </c>
      <c r="F15" s="36" t="e">
        <f t="shared" ca="1" si="7"/>
        <v>#REF!</v>
      </c>
      <c r="G15" s="36" t="e">
        <f t="shared" ca="1" si="5"/>
        <v>#REF!</v>
      </c>
      <c r="H15" s="36" t="e">
        <f t="shared" ca="1" si="5"/>
        <v>#REF!</v>
      </c>
      <c r="I15" s="36" t="e">
        <f t="shared" ca="1" si="5"/>
        <v>#REF!</v>
      </c>
    </row>
    <row r="16" spans="1:9" ht="18" customHeight="1">
      <c r="A16" s="116">
        <f t="shared" si="6"/>
        <v>6</v>
      </c>
      <c r="B16" s="122" t="s">
        <v>45</v>
      </c>
      <c r="C16" s="135" t="s">
        <v>77</v>
      </c>
      <c r="D16" s="120" t="s">
        <v>55</v>
      </c>
      <c r="E16" s="120" t="s">
        <v>91</v>
      </c>
      <c r="F16" s="36" t="e">
        <f t="shared" ca="1" si="7"/>
        <v>#REF!</v>
      </c>
      <c r="G16" s="36" t="e">
        <f t="shared" ca="1" si="5"/>
        <v>#REF!</v>
      </c>
      <c r="H16" s="36" t="e">
        <f t="shared" ca="1" si="5"/>
        <v>#REF!</v>
      </c>
      <c r="I16" s="36" t="e">
        <f t="shared" ref="G16:I21" ca="1" si="8">INDIRECT(ADDRESS((I$3-1)*26+$A16+3,18,4,TRUE,"3. 보안장비_진단결과 상세"))</f>
        <v>#REF!</v>
      </c>
    </row>
    <row r="17" spans="1:9" ht="18" customHeight="1">
      <c r="A17" s="116">
        <f t="shared" si="6"/>
        <v>7</v>
      </c>
      <c r="B17" s="122" t="s">
        <v>45</v>
      </c>
      <c r="C17" s="135" t="s">
        <v>78</v>
      </c>
      <c r="D17" s="120" t="s">
        <v>55</v>
      </c>
      <c r="E17" s="120" t="s">
        <v>92</v>
      </c>
      <c r="F17" s="36" t="e">
        <f t="shared" ca="1" si="7"/>
        <v>#REF!</v>
      </c>
      <c r="G17" s="36" t="e">
        <f t="shared" ca="1" si="8"/>
        <v>#REF!</v>
      </c>
      <c r="H17" s="36" t="e">
        <f t="shared" ca="1" si="8"/>
        <v>#REF!</v>
      </c>
      <c r="I17" s="36" t="e">
        <f t="shared" ca="1" si="8"/>
        <v>#REF!</v>
      </c>
    </row>
    <row r="18" spans="1:9" ht="18" customHeight="1">
      <c r="A18" s="116">
        <f t="shared" si="6"/>
        <v>8</v>
      </c>
      <c r="B18" s="122" t="s">
        <v>45</v>
      </c>
      <c r="C18" s="135" t="s">
        <v>79</v>
      </c>
      <c r="D18" s="120" t="s">
        <v>55</v>
      </c>
      <c r="E18" s="120" t="s">
        <v>90</v>
      </c>
      <c r="F18" s="36" t="e">
        <f t="shared" ca="1" si="7"/>
        <v>#REF!</v>
      </c>
      <c r="G18" s="36" t="e">
        <f t="shared" ca="1" si="8"/>
        <v>#REF!</v>
      </c>
      <c r="H18" s="36" t="e">
        <f t="shared" ca="1" si="8"/>
        <v>#REF!</v>
      </c>
      <c r="I18" s="36" t="e">
        <f t="shared" ca="1" si="8"/>
        <v>#REF!</v>
      </c>
    </row>
    <row r="19" spans="1:9" ht="18" customHeight="1">
      <c r="A19" s="116">
        <f t="shared" si="6"/>
        <v>9</v>
      </c>
      <c r="B19" s="122" t="s">
        <v>46</v>
      </c>
      <c r="C19" s="135" t="s">
        <v>93</v>
      </c>
      <c r="D19" s="120" t="s">
        <v>55</v>
      </c>
      <c r="E19" s="120" t="s">
        <v>90</v>
      </c>
      <c r="F19" s="36" t="e">
        <f t="shared" ca="1" si="7"/>
        <v>#REF!</v>
      </c>
      <c r="G19" s="36" t="e">
        <f t="shared" ca="1" si="8"/>
        <v>#REF!</v>
      </c>
      <c r="H19" s="36" t="e">
        <f t="shared" ca="1" si="8"/>
        <v>#REF!</v>
      </c>
      <c r="I19" s="36" t="e">
        <f t="shared" ca="1" si="8"/>
        <v>#REF!</v>
      </c>
    </row>
    <row r="20" spans="1:9" ht="18" customHeight="1">
      <c r="A20" s="116">
        <f t="shared" si="6"/>
        <v>10</v>
      </c>
      <c r="B20" s="122" t="s">
        <v>46</v>
      </c>
      <c r="C20" s="135" t="s">
        <v>94</v>
      </c>
      <c r="D20" s="120" t="s">
        <v>55</v>
      </c>
      <c r="E20" s="120" t="s">
        <v>90</v>
      </c>
      <c r="F20" s="36" t="e">
        <f t="shared" ca="1" si="7"/>
        <v>#REF!</v>
      </c>
      <c r="G20" s="36" t="e">
        <f t="shared" ca="1" si="8"/>
        <v>#REF!</v>
      </c>
      <c r="H20" s="36" t="e">
        <f t="shared" ca="1" si="8"/>
        <v>#REF!</v>
      </c>
      <c r="I20" s="36" t="e">
        <f t="shared" ca="1" si="8"/>
        <v>#REF!</v>
      </c>
    </row>
    <row r="21" spans="1:9" ht="18" customHeight="1">
      <c r="A21" s="116">
        <f t="shared" si="6"/>
        <v>11</v>
      </c>
      <c r="B21" s="122" t="s">
        <v>46</v>
      </c>
      <c r="C21" s="135" t="s">
        <v>95</v>
      </c>
      <c r="D21" s="120" t="s">
        <v>55</v>
      </c>
      <c r="E21" s="120" t="s">
        <v>91</v>
      </c>
      <c r="F21" s="36" t="e">
        <f t="shared" ca="1" si="7"/>
        <v>#REF!</v>
      </c>
      <c r="G21" s="36" t="e">
        <f t="shared" ca="1" si="8"/>
        <v>#REF!</v>
      </c>
      <c r="H21" s="36" t="e">
        <f t="shared" ca="1" si="8"/>
        <v>#REF!</v>
      </c>
      <c r="I21" s="36" t="e">
        <f t="shared" ref="G21:I26" ca="1" si="9">INDIRECT(ADDRESS((I$3-1)*26+$A21+3,18,4,TRUE,"3. 보안장비_진단결과 상세"))</f>
        <v>#REF!</v>
      </c>
    </row>
    <row r="22" spans="1:9" ht="18" customHeight="1">
      <c r="A22" s="116">
        <f t="shared" si="6"/>
        <v>12</v>
      </c>
      <c r="B22" s="122" t="s">
        <v>46</v>
      </c>
      <c r="C22" s="135" t="s">
        <v>96</v>
      </c>
      <c r="D22" s="120" t="s">
        <v>55</v>
      </c>
      <c r="E22" s="120" t="s">
        <v>90</v>
      </c>
      <c r="F22" s="36" t="e">
        <f t="shared" ca="1" si="7"/>
        <v>#REF!</v>
      </c>
      <c r="G22" s="36" t="e">
        <f t="shared" ca="1" si="9"/>
        <v>#REF!</v>
      </c>
      <c r="H22" s="36" t="e">
        <f t="shared" ca="1" si="9"/>
        <v>#REF!</v>
      </c>
      <c r="I22" s="36" t="e">
        <f t="shared" ca="1" si="9"/>
        <v>#REF!</v>
      </c>
    </row>
    <row r="23" spans="1:9" ht="18" customHeight="1">
      <c r="A23" s="116">
        <f t="shared" si="6"/>
        <v>13</v>
      </c>
      <c r="B23" s="122" t="s">
        <v>46</v>
      </c>
      <c r="C23" s="135" t="s">
        <v>97</v>
      </c>
      <c r="D23" s="120" t="s">
        <v>55</v>
      </c>
      <c r="E23" s="120" t="s">
        <v>91</v>
      </c>
      <c r="F23" s="36" t="e">
        <f t="shared" ca="1" si="7"/>
        <v>#REF!</v>
      </c>
      <c r="G23" s="36" t="e">
        <f t="shared" ca="1" si="9"/>
        <v>#REF!</v>
      </c>
      <c r="H23" s="36" t="e">
        <f t="shared" ca="1" si="9"/>
        <v>#REF!</v>
      </c>
      <c r="I23" s="36" t="e">
        <f t="shared" ca="1" si="9"/>
        <v>#REF!</v>
      </c>
    </row>
    <row r="24" spans="1:9" ht="18" customHeight="1">
      <c r="A24" s="116">
        <f t="shared" si="6"/>
        <v>14</v>
      </c>
      <c r="B24" s="122" t="s">
        <v>46</v>
      </c>
      <c r="C24" s="135" t="s">
        <v>98</v>
      </c>
      <c r="D24" s="120" t="s">
        <v>55</v>
      </c>
      <c r="E24" s="120" t="s">
        <v>90</v>
      </c>
      <c r="F24" s="36" t="e">
        <f t="shared" ca="1" si="7"/>
        <v>#REF!</v>
      </c>
      <c r="G24" s="36" t="e">
        <f t="shared" ca="1" si="9"/>
        <v>#REF!</v>
      </c>
      <c r="H24" s="36" t="e">
        <f t="shared" ca="1" si="9"/>
        <v>#REF!</v>
      </c>
      <c r="I24" s="36" t="e">
        <f t="shared" ca="1" si="9"/>
        <v>#REF!</v>
      </c>
    </row>
    <row r="25" spans="1:9" ht="18" customHeight="1">
      <c r="A25" s="116">
        <f t="shared" si="6"/>
        <v>15</v>
      </c>
      <c r="B25" s="122" t="s">
        <v>46</v>
      </c>
      <c r="C25" s="135" t="s">
        <v>99</v>
      </c>
      <c r="D25" s="120" t="s">
        <v>55</v>
      </c>
      <c r="E25" s="120" t="s">
        <v>90</v>
      </c>
      <c r="F25" s="36" t="e">
        <f t="shared" ca="1" si="7"/>
        <v>#REF!</v>
      </c>
      <c r="G25" s="36" t="e">
        <f t="shared" ca="1" si="9"/>
        <v>#REF!</v>
      </c>
      <c r="H25" s="36" t="e">
        <f t="shared" ca="1" si="9"/>
        <v>#REF!</v>
      </c>
      <c r="I25" s="36" t="e">
        <f t="shared" ca="1" si="9"/>
        <v>#REF!</v>
      </c>
    </row>
    <row r="26" spans="1:9" ht="18" customHeight="1">
      <c r="A26" s="116">
        <f t="shared" si="6"/>
        <v>16</v>
      </c>
      <c r="B26" s="122" t="s">
        <v>46</v>
      </c>
      <c r="C26" s="135" t="s">
        <v>100</v>
      </c>
      <c r="D26" s="120" t="s">
        <v>55</v>
      </c>
      <c r="E26" s="120" t="s">
        <v>90</v>
      </c>
      <c r="F26" s="36" t="e">
        <f t="shared" ca="1" si="7"/>
        <v>#REF!</v>
      </c>
      <c r="G26" s="36" t="e">
        <f t="shared" ca="1" si="9"/>
        <v>#REF!</v>
      </c>
      <c r="H26" s="36" t="e">
        <f t="shared" ca="1" si="9"/>
        <v>#REF!</v>
      </c>
      <c r="I26" s="36" t="e">
        <f t="shared" ref="G26:I32" ca="1" si="10">INDIRECT(ADDRESS((I$3-1)*26+$A26+3,18,4,TRUE,"3. 보안장비_진단결과 상세"))</f>
        <v>#REF!</v>
      </c>
    </row>
    <row r="27" spans="1:9" ht="18" customHeight="1">
      <c r="A27" s="116">
        <f t="shared" si="6"/>
        <v>17</v>
      </c>
      <c r="B27" s="123" t="s">
        <v>47</v>
      </c>
      <c r="C27" s="136" t="s">
        <v>101</v>
      </c>
      <c r="D27" s="121" t="s">
        <v>56</v>
      </c>
      <c r="E27" s="121" t="s">
        <v>90</v>
      </c>
      <c r="F27" s="36" t="e">
        <f t="shared" ca="1" si="7"/>
        <v>#REF!</v>
      </c>
      <c r="G27" s="36" t="e">
        <f t="shared" ca="1" si="10"/>
        <v>#REF!</v>
      </c>
      <c r="H27" s="36" t="e">
        <f t="shared" ca="1" si="10"/>
        <v>#REF!</v>
      </c>
      <c r="I27" s="36" t="e">
        <f t="shared" ca="1" si="10"/>
        <v>#REF!</v>
      </c>
    </row>
    <row r="28" spans="1:9" ht="18" customHeight="1">
      <c r="A28" s="116">
        <f t="shared" si="6"/>
        <v>18</v>
      </c>
      <c r="B28" s="123" t="s">
        <v>47</v>
      </c>
      <c r="C28" s="136" t="s">
        <v>102</v>
      </c>
      <c r="D28" s="121" t="s">
        <v>56</v>
      </c>
      <c r="E28" s="121" t="s">
        <v>106</v>
      </c>
      <c r="F28" s="36" t="e">
        <f t="shared" ca="1" si="7"/>
        <v>#REF!</v>
      </c>
      <c r="G28" s="36" t="e">
        <f t="shared" ca="1" si="10"/>
        <v>#REF!</v>
      </c>
      <c r="H28" s="36" t="e">
        <f t="shared" ca="1" si="10"/>
        <v>#REF!</v>
      </c>
      <c r="I28" s="36" t="e">
        <f t="shared" ca="1" si="10"/>
        <v>#REF!</v>
      </c>
    </row>
    <row r="29" spans="1:9" ht="18" customHeight="1">
      <c r="A29" s="116">
        <f t="shared" si="6"/>
        <v>19</v>
      </c>
      <c r="B29" s="123" t="s">
        <v>48</v>
      </c>
      <c r="C29" s="136" t="s">
        <v>80</v>
      </c>
      <c r="D29" s="121" t="s">
        <v>56</v>
      </c>
      <c r="E29" s="121" t="s">
        <v>108</v>
      </c>
      <c r="F29" s="36" t="e">
        <f t="shared" ca="1" si="7"/>
        <v>#REF!</v>
      </c>
      <c r="G29" s="36" t="e">
        <f t="shared" ca="1" si="10"/>
        <v>#REF!</v>
      </c>
      <c r="H29" s="36" t="e">
        <f t="shared" ca="1" si="10"/>
        <v>#REF!</v>
      </c>
      <c r="I29" s="36" t="e">
        <f t="shared" ca="1" si="10"/>
        <v>#REF!</v>
      </c>
    </row>
    <row r="30" spans="1:9" ht="18" customHeight="1">
      <c r="A30" s="116">
        <f t="shared" si="6"/>
        <v>20</v>
      </c>
      <c r="B30" s="123" t="s">
        <v>48</v>
      </c>
      <c r="C30" s="136" t="s">
        <v>81</v>
      </c>
      <c r="D30" s="121" t="s">
        <v>56</v>
      </c>
      <c r="E30" s="121" t="s">
        <v>109</v>
      </c>
      <c r="F30" s="36" t="e">
        <f t="shared" ca="1" si="7"/>
        <v>#REF!</v>
      </c>
      <c r="G30" s="36" t="e">
        <f t="shared" ca="1" si="10"/>
        <v>#REF!</v>
      </c>
      <c r="H30" s="36" t="e">
        <f t="shared" ca="1" si="10"/>
        <v>#REF!</v>
      </c>
      <c r="I30" s="36" t="e">
        <f t="shared" ca="1" si="10"/>
        <v>#REF!</v>
      </c>
    </row>
    <row r="31" spans="1:9" ht="18" customHeight="1">
      <c r="A31" s="116">
        <f t="shared" si="6"/>
        <v>21</v>
      </c>
      <c r="B31" s="123" t="s">
        <v>48</v>
      </c>
      <c r="C31" s="136" t="s">
        <v>82</v>
      </c>
      <c r="D31" s="121" t="s">
        <v>56</v>
      </c>
      <c r="E31" s="121" t="s">
        <v>109</v>
      </c>
      <c r="F31" s="36" t="e">
        <f t="shared" ca="1" si="7"/>
        <v>#REF!</v>
      </c>
      <c r="G31" s="36" t="e">
        <f t="shared" ca="1" si="10"/>
        <v>#REF!</v>
      </c>
      <c r="H31" s="36" t="e">
        <f t="shared" ca="1" si="10"/>
        <v>#REF!</v>
      </c>
      <c r="I31" s="36" t="e">
        <f t="shared" ca="1" si="10"/>
        <v>#REF!</v>
      </c>
    </row>
    <row r="32" spans="1:9" ht="18" customHeight="1">
      <c r="A32" s="116">
        <f t="shared" si="6"/>
        <v>22</v>
      </c>
      <c r="B32" s="123" t="s">
        <v>48</v>
      </c>
      <c r="C32" s="136" t="s">
        <v>83</v>
      </c>
      <c r="D32" s="121" t="s">
        <v>56</v>
      </c>
      <c r="E32" s="121" t="s">
        <v>110</v>
      </c>
      <c r="F32" s="36" t="e">
        <f t="shared" ca="1" si="7"/>
        <v>#REF!</v>
      </c>
      <c r="G32" s="36" t="e">
        <f t="shared" ca="1" si="10"/>
        <v>#REF!</v>
      </c>
      <c r="H32" s="36" t="e">
        <f t="shared" ca="1" si="10"/>
        <v>#REF!</v>
      </c>
      <c r="I32" s="36" t="e">
        <f t="shared" ref="G32:I36" ca="1" si="11">INDIRECT(ADDRESS((I$3-1)*26+$A32+3,18,4,TRUE,"3. 보안장비_진단결과 상세"))</f>
        <v>#REF!</v>
      </c>
    </row>
    <row r="33" spans="1:9" ht="18" customHeight="1">
      <c r="A33" s="116">
        <f t="shared" si="6"/>
        <v>23</v>
      </c>
      <c r="B33" s="123" t="s">
        <v>48</v>
      </c>
      <c r="C33" s="136" t="s">
        <v>84</v>
      </c>
      <c r="D33" s="121" t="s">
        <v>56</v>
      </c>
      <c r="E33" s="121" t="s">
        <v>109</v>
      </c>
      <c r="F33" s="36" t="e">
        <f t="shared" ca="1" si="7"/>
        <v>#REF!</v>
      </c>
      <c r="G33" s="36" t="e">
        <f t="shared" ca="1" si="11"/>
        <v>#REF!</v>
      </c>
      <c r="H33" s="36" t="e">
        <f t="shared" ca="1" si="11"/>
        <v>#REF!</v>
      </c>
      <c r="I33" s="36" t="e">
        <f t="shared" ca="1" si="11"/>
        <v>#REF!</v>
      </c>
    </row>
    <row r="34" spans="1:9" ht="18" customHeight="1">
      <c r="A34" s="116">
        <f t="shared" si="6"/>
        <v>24</v>
      </c>
      <c r="B34" s="123" t="s">
        <v>48</v>
      </c>
      <c r="C34" s="136" t="s">
        <v>85</v>
      </c>
      <c r="D34" s="121" t="s">
        <v>57</v>
      </c>
      <c r="E34" s="121" t="s">
        <v>110</v>
      </c>
      <c r="F34" s="36" t="e">
        <f t="shared" ca="1" si="7"/>
        <v>#REF!</v>
      </c>
      <c r="G34" s="36" t="e">
        <f t="shared" ca="1" si="11"/>
        <v>#REF!</v>
      </c>
      <c r="H34" s="36" t="e">
        <f t="shared" ca="1" si="11"/>
        <v>#REF!</v>
      </c>
      <c r="I34" s="36" t="e">
        <f t="shared" ca="1" si="11"/>
        <v>#REF!</v>
      </c>
    </row>
    <row r="35" spans="1:9" ht="18" customHeight="1">
      <c r="A35" s="116">
        <f t="shared" si="6"/>
        <v>25</v>
      </c>
      <c r="B35" s="123" t="s">
        <v>48</v>
      </c>
      <c r="C35" s="136" t="s">
        <v>86</v>
      </c>
      <c r="D35" s="121" t="s">
        <v>56</v>
      </c>
      <c r="E35" s="121" t="s">
        <v>110</v>
      </c>
      <c r="F35" s="36" t="e">
        <f t="shared" ca="1" si="7"/>
        <v>#REF!</v>
      </c>
      <c r="G35" s="36" t="e">
        <f t="shared" ca="1" si="11"/>
        <v>#REF!</v>
      </c>
      <c r="H35" s="36" t="e">
        <f t="shared" ca="1" si="11"/>
        <v>#REF!</v>
      </c>
      <c r="I35" s="36" t="e">
        <f t="shared" ca="1" si="11"/>
        <v>#REF!</v>
      </c>
    </row>
    <row r="36" spans="1:9" ht="18" customHeight="1">
      <c r="A36" s="116">
        <f t="shared" si="6"/>
        <v>26</v>
      </c>
      <c r="B36" s="122" t="s">
        <v>89</v>
      </c>
      <c r="C36" s="135" t="s">
        <v>87</v>
      </c>
      <c r="D36" s="120" t="s">
        <v>55</v>
      </c>
      <c r="E36" s="120" t="s">
        <v>109</v>
      </c>
      <c r="F36" s="36" t="e">
        <f t="shared" ca="1" si="7"/>
        <v>#REF!</v>
      </c>
      <c r="G36" s="36" t="e">
        <f t="shared" ca="1" si="11"/>
        <v>#REF!</v>
      </c>
      <c r="H36" s="36" t="e">
        <f t="shared" ca="1" si="11"/>
        <v>#REF!</v>
      </c>
      <c r="I36" s="36" t="e">
        <f t="shared" ca="1" si="11"/>
        <v>#REF!</v>
      </c>
    </row>
    <row r="37" spans="1:9" s="38" customFormat="1" ht="18" customHeight="1">
      <c r="A37" s="118"/>
      <c r="B37" s="39"/>
      <c r="C37" s="40" t="s">
        <v>10</v>
      </c>
      <c r="D37" s="41"/>
      <c r="E37" s="42"/>
      <c r="F37" s="43" t="e">
        <f t="shared" ref="F37:I37" ca="1" si="12">F72</f>
        <v>#REF!</v>
      </c>
      <c r="G37" s="43" t="e">
        <f t="shared" ca="1" si="12"/>
        <v>#REF!</v>
      </c>
      <c r="H37" s="43" t="e">
        <f t="shared" ca="1" si="12"/>
        <v>#REF!</v>
      </c>
      <c r="I37" s="43" t="e">
        <f t="shared" ca="1" si="12"/>
        <v>#REF!</v>
      </c>
    </row>
    <row r="39" spans="1:9" ht="18" hidden="1" customHeight="1"/>
    <row r="40" spans="1:9" ht="18" hidden="1" customHeight="1"/>
    <row r="41" spans="1:9" ht="18" hidden="1" customHeight="1">
      <c r="C41" s="44" t="s">
        <v>11</v>
      </c>
    </row>
    <row r="42" spans="1:9" ht="18" hidden="1" customHeight="1">
      <c r="D42" s="45"/>
      <c r="E42" s="45"/>
      <c r="F42" s="46"/>
      <c r="G42" s="46"/>
      <c r="H42" s="46"/>
    </row>
    <row r="43" spans="1:9" ht="18" hidden="1" customHeight="1">
      <c r="D43" s="47"/>
      <c r="E43" s="23" t="s">
        <v>12</v>
      </c>
      <c r="F43" s="23" t="s">
        <v>5</v>
      </c>
      <c r="G43" s="23" t="s">
        <v>5</v>
      </c>
      <c r="H43" s="23" t="s">
        <v>5</v>
      </c>
      <c r="I43" s="23" t="s">
        <v>5</v>
      </c>
    </row>
    <row r="44" spans="1:9" ht="18" hidden="1" customHeight="1">
      <c r="A44" s="116">
        <f>INT((ROW()-44))+1</f>
        <v>1</v>
      </c>
      <c r="B44" s="35" t="str">
        <f>$B11</f>
        <v>1. 계정 관리</v>
      </c>
      <c r="C44" s="35" t="str">
        <f>$C11</f>
        <v>1.01. 보안장비 Default 계정 변경</v>
      </c>
      <c r="D44" s="47"/>
      <c r="E44" s="48">
        <f>IF($D11="상",10,0)+IF($D11="중",8,0)+IF($D11="하",6,0)</f>
        <v>10</v>
      </c>
      <c r="F44" s="49" t="e">
        <f ca="1">IF(F11="N/A","N/A",IF(F11="조치",$E44,IF(F11="양호",$E44,IF(F11="위험보완",$E44*0.5,IF(F11="취약",0,IF(F11="위험수용",0,"진단결과 미입력"))))))</f>
        <v>#REF!</v>
      </c>
      <c r="G44" s="49" t="e">
        <f t="shared" ref="G44:I49" ca="1" si="13">IF(G11="N/A","N/A",IF(G11="조치",$E44,IF(G11="양호",$E44,IF(G11="위험보완",$E44*0.5,IF(G11="취약",0,IF(G11="위험수용",0,"진단결과 미입력"))))))</f>
        <v>#REF!</v>
      </c>
      <c r="H44" s="49" t="e">
        <f t="shared" ca="1" si="13"/>
        <v>#REF!</v>
      </c>
      <c r="I44" s="49" t="e">
        <f t="shared" ca="1" si="13"/>
        <v>#REF!</v>
      </c>
    </row>
    <row r="45" spans="1:9" ht="18" hidden="1" customHeight="1">
      <c r="A45" s="116">
        <f t="shared" ref="A45:A69" si="14">INT((ROW()-44))+1</f>
        <v>2</v>
      </c>
      <c r="B45" s="35" t="str">
        <f t="shared" ref="B45:B69" si="15">$B12</f>
        <v>1. 계정 관리</v>
      </c>
      <c r="C45" s="35" t="str">
        <f t="shared" ref="C45:C69" si="16">$C12</f>
        <v>1.02. 보안장비 Default 패스워드 변경</v>
      </c>
      <c r="D45" s="47"/>
      <c r="E45" s="48">
        <f t="shared" ref="E45:E69" si="17">IF($D12="상",10,0)+IF($D12="중",8,0)+IF($D12="하",6,0)</f>
        <v>10</v>
      </c>
      <c r="F45" s="49" t="e">
        <f t="shared" ref="F45:H69" ca="1" si="18">IF(F12="N/A","N/A",IF(F12="조치",$E45,IF(F12="양호",$E45,IF(F12="위험보완",$E45*0.5,IF(F12="취약",0,IF(F12="위험수용",0,"진단결과 미입력"))))))</f>
        <v>#REF!</v>
      </c>
      <c r="G45" s="49" t="e">
        <f t="shared" ca="1" si="18"/>
        <v>#REF!</v>
      </c>
      <c r="H45" s="49" t="e">
        <f t="shared" ca="1" si="18"/>
        <v>#REF!</v>
      </c>
      <c r="I45" s="49" t="e">
        <f t="shared" ca="1" si="13"/>
        <v>#REF!</v>
      </c>
    </row>
    <row r="46" spans="1:9" ht="18" hidden="1" customHeight="1">
      <c r="A46" s="116">
        <f t="shared" si="14"/>
        <v>3</v>
      </c>
      <c r="B46" s="35" t="str">
        <f t="shared" si="15"/>
        <v>1. 계정 관리</v>
      </c>
      <c r="C46" s="35" t="str">
        <f t="shared" si="16"/>
        <v>1.03. 보안장비 계정별 권한 설정</v>
      </c>
      <c r="D46" s="47"/>
      <c r="E46" s="48">
        <f t="shared" si="17"/>
        <v>10</v>
      </c>
      <c r="F46" s="49" t="e">
        <f t="shared" ca="1" si="18"/>
        <v>#REF!</v>
      </c>
      <c r="G46" s="49" t="e">
        <f t="shared" ca="1" si="13"/>
        <v>#REF!</v>
      </c>
      <c r="H46" s="49" t="e">
        <f t="shared" ca="1" si="13"/>
        <v>#REF!</v>
      </c>
      <c r="I46" s="49" t="e">
        <f t="shared" ca="1" si="13"/>
        <v>#REF!</v>
      </c>
    </row>
    <row r="47" spans="1:9" ht="18" hidden="1" customHeight="1">
      <c r="A47" s="116">
        <f t="shared" si="14"/>
        <v>4</v>
      </c>
      <c r="B47" s="35" t="str">
        <f t="shared" si="15"/>
        <v>1. 계정 관리</v>
      </c>
      <c r="C47" s="35" t="str">
        <f t="shared" si="16"/>
        <v>1.04. 보안장비 계정 관리</v>
      </c>
      <c r="D47" s="47"/>
      <c r="E47" s="48">
        <f t="shared" si="17"/>
        <v>10</v>
      </c>
      <c r="F47" s="49" t="e">
        <f t="shared" ca="1" si="18"/>
        <v>#REF!</v>
      </c>
      <c r="G47" s="49" t="e">
        <f t="shared" ca="1" si="13"/>
        <v>#REF!</v>
      </c>
      <c r="H47" s="49" t="e">
        <f t="shared" ca="1" si="13"/>
        <v>#REF!</v>
      </c>
      <c r="I47" s="49" t="e">
        <f t="shared" ca="1" si="13"/>
        <v>#REF!</v>
      </c>
    </row>
    <row r="48" spans="1:9" ht="18" hidden="1" customHeight="1">
      <c r="A48" s="116">
        <f t="shared" si="14"/>
        <v>5</v>
      </c>
      <c r="B48" s="35" t="str">
        <f t="shared" si="15"/>
        <v>1. 계정 관리</v>
      </c>
      <c r="C48" s="35" t="str">
        <f t="shared" si="16"/>
        <v>1.05. 로그인 실패횟수 제한</v>
      </c>
      <c r="D48" s="47"/>
      <c r="E48" s="48">
        <f t="shared" si="17"/>
        <v>8</v>
      </c>
      <c r="F48" s="49" t="e">
        <f t="shared" ca="1" si="18"/>
        <v>#REF!</v>
      </c>
      <c r="G48" s="49" t="e">
        <f t="shared" ca="1" si="13"/>
        <v>#REF!</v>
      </c>
      <c r="H48" s="49" t="e">
        <f t="shared" ca="1" si="13"/>
        <v>#REF!</v>
      </c>
      <c r="I48" s="49" t="e">
        <f t="shared" ca="1" si="13"/>
        <v>#REF!</v>
      </c>
    </row>
    <row r="49" spans="1:9" ht="18" hidden="1" customHeight="1">
      <c r="A49" s="116">
        <f t="shared" si="14"/>
        <v>6</v>
      </c>
      <c r="B49" s="35" t="str">
        <f t="shared" si="15"/>
        <v>2. 접근 관리</v>
      </c>
      <c r="C49" s="35" t="str">
        <f t="shared" si="16"/>
        <v>2.01. 보안장비 원격 관리 접근 통제</v>
      </c>
      <c r="D49" s="47"/>
      <c r="E49" s="48">
        <f t="shared" si="17"/>
        <v>10</v>
      </c>
      <c r="F49" s="49" t="e">
        <f t="shared" ca="1" si="18"/>
        <v>#REF!</v>
      </c>
      <c r="G49" s="49" t="e">
        <f t="shared" ca="1" si="13"/>
        <v>#REF!</v>
      </c>
      <c r="H49" s="49" t="e">
        <f t="shared" ca="1" si="13"/>
        <v>#REF!</v>
      </c>
      <c r="I49" s="49" t="e">
        <f t="shared" ref="G49:I54" ca="1" si="19">IF(I16="N/A","N/A",IF(I16="조치",$E49,IF(I16="양호",$E49,IF(I16="위험보완",$E49*0.5,IF(I16="취약",0,IF(I16="위험수용",0,"진단결과 미입력"))))))</f>
        <v>#REF!</v>
      </c>
    </row>
    <row r="50" spans="1:9" ht="18" hidden="1" customHeight="1">
      <c r="A50" s="116">
        <f t="shared" si="14"/>
        <v>7</v>
      </c>
      <c r="B50" s="35" t="str">
        <f t="shared" si="15"/>
        <v>2. 접근 관리</v>
      </c>
      <c r="C50" s="35" t="str">
        <f t="shared" si="16"/>
        <v>2.02. 보안장비 보안 접속</v>
      </c>
      <c r="D50" s="47"/>
      <c r="E50" s="48">
        <f t="shared" si="17"/>
        <v>10</v>
      </c>
      <c r="F50" s="49" t="e">
        <f t="shared" ca="1" si="18"/>
        <v>#REF!</v>
      </c>
      <c r="G50" s="49" t="e">
        <f t="shared" ca="1" si="19"/>
        <v>#REF!</v>
      </c>
      <c r="H50" s="49" t="e">
        <f t="shared" ca="1" si="19"/>
        <v>#REF!</v>
      </c>
      <c r="I50" s="49" t="e">
        <f t="shared" ca="1" si="19"/>
        <v>#REF!</v>
      </c>
    </row>
    <row r="51" spans="1:9" ht="18" hidden="1" customHeight="1">
      <c r="A51" s="116">
        <f t="shared" si="14"/>
        <v>8</v>
      </c>
      <c r="B51" s="35" t="str">
        <f t="shared" si="15"/>
        <v>2. 접근 관리</v>
      </c>
      <c r="C51" s="35" t="str">
        <f t="shared" si="16"/>
        <v>2.03. Session timeout 설정</v>
      </c>
      <c r="D51" s="47"/>
      <c r="E51" s="48">
        <f t="shared" si="17"/>
        <v>10</v>
      </c>
      <c r="F51" s="49" t="e">
        <f t="shared" ca="1" si="18"/>
        <v>#REF!</v>
      </c>
      <c r="G51" s="49" t="e">
        <f t="shared" ca="1" si="19"/>
        <v>#REF!</v>
      </c>
      <c r="H51" s="49" t="e">
        <f t="shared" ca="1" si="19"/>
        <v>#REF!</v>
      </c>
      <c r="I51" s="49" t="e">
        <f t="shared" ca="1" si="19"/>
        <v>#REF!</v>
      </c>
    </row>
    <row r="52" spans="1:9" ht="18" hidden="1" customHeight="1">
      <c r="A52" s="116">
        <f t="shared" si="14"/>
        <v>9</v>
      </c>
      <c r="B52" s="35" t="str">
        <f t="shared" si="15"/>
        <v>3. 기능 관리</v>
      </c>
      <c r="C52" s="35" t="str">
        <f t="shared" si="16"/>
        <v>3.01. 정책 관리</v>
      </c>
      <c r="D52" s="47"/>
      <c r="E52" s="48">
        <f t="shared" si="17"/>
        <v>10</v>
      </c>
      <c r="F52" s="49" t="e">
        <f t="shared" ca="1" si="18"/>
        <v>#REF!</v>
      </c>
      <c r="G52" s="49" t="e">
        <f t="shared" ca="1" si="19"/>
        <v>#REF!</v>
      </c>
      <c r="H52" s="49" t="e">
        <f t="shared" ca="1" si="19"/>
        <v>#REF!</v>
      </c>
      <c r="I52" s="49" t="e">
        <f t="shared" ca="1" si="19"/>
        <v>#REF!</v>
      </c>
    </row>
    <row r="53" spans="1:9" ht="18" hidden="1" customHeight="1">
      <c r="A53" s="116">
        <f t="shared" si="14"/>
        <v>10</v>
      </c>
      <c r="B53" s="35" t="str">
        <f t="shared" si="15"/>
        <v>3. 기능 관리</v>
      </c>
      <c r="C53" s="35" t="str">
        <f t="shared" si="16"/>
        <v>3.02. NAT 설정</v>
      </c>
      <c r="D53" s="47"/>
      <c r="E53" s="48">
        <f t="shared" si="17"/>
        <v>10</v>
      </c>
      <c r="F53" s="49" t="e">
        <f t="shared" ca="1" si="18"/>
        <v>#REF!</v>
      </c>
      <c r="G53" s="49" t="e">
        <f t="shared" ca="1" si="19"/>
        <v>#REF!</v>
      </c>
      <c r="H53" s="49" t="e">
        <f t="shared" ca="1" si="19"/>
        <v>#REF!</v>
      </c>
      <c r="I53" s="49" t="e">
        <f t="shared" ca="1" si="19"/>
        <v>#REF!</v>
      </c>
    </row>
    <row r="54" spans="1:9" ht="18" hidden="1" customHeight="1">
      <c r="A54" s="116">
        <f t="shared" si="14"/>
        <v>11</v>
      </c>
      <c r="B54" s="35" t="str">
        <f t="shared" si="15"/>
        <v>3. 기능 관리</v>
      </c>
      <c r="C54" s="35" t="str">
        <f t="shared" si="16"/>
        <v>3.03. DMZ 설정</v>
      </c>
      <c r="D54" s="47"/>
      <c r="E54" s="48">
        <f t="shared" si="17"/>
        <v>10</v>
      </c>
      <c r="F54" s="49" t="e">
        <f t="shared" ca="1" si="18"/>
        <v>#REF!</v>
      </c>
      <c r="G54" s="49" t="e">
        <f t="shared" ca="1" si="19"/>
        <v>#REF!</v>
      </c>
      <c r="H54" s="49" t="e">
        <f t="shared" ca="1" si="19"/>
        <v>#REF!</v>
      </c>
      <c r="I54" s="49" t="e">
        <f t="shared" ref="G54:I59" ca="1" si="20">IF(I21="N/A","N/A",IF(I21="조치",$E54,IF(I21="양호",$E54,IF(I21="위험보완",$E54*0.5,IF(I21="취약",0,IF(I21="위험수용",0,"진단결과 미입력"))))))</f>
        <v>#REF!</v>
      </c>
    </row>
    <row r="55" spans="1:9" ht="18" hidden="1" customHeight="1">
      <c r="A55" s="116">
        <f t="shared" si="14"/>
        <v>12</v>
      </c>
      <c r="B55" s="35" t="str">
        <f t="shared" si="15"/>
        <v>3. 기능 관리</v>
      </c>
      <c r="C55" s="35" t="str">
        <f t="shared" si="16"/>
        <v>3.04. 최소한의 서비스만 제공</v>
      </c>
      <c r="D55" s="47"/>
      <c r="E55" s="48">
        <f t="shared" si="17"/>
        <v>10</v>
      </c>
      <c r="F55" s="49" t="e">
        <f t="shared" ca="1" si="18"/>
        <v>#REF!</v>
      </c>
      <c r="G55" s="49" t="e">
        <f t="shared" ca="1" si="20"/>
        <v>#REF!</v>
      </c>
      <c r="H55" s="49" t="e">
        <f t="shared" ca="1" si="20"/>
        <v>#REF!</v>
      </c>
      <c r="I55" s="49" t="e">
        <f t="shared" ca="1" si="20"/>
        <v>#REF!</v>
      </c>
    </row>
    <row r="56" spans="1:9" ht="18" hidden="1" customHeight="1">
      <c r="A56" s="116">
        <f t="shared" si="14"/>
        <v>13</v>
      </c>
      <c r="B56" s="35" t="str">
        <f t="shared" si="15"/>
        <v>3. 기능 관리</v>
      </c>
      <c r="C56" s="35" t="str">
        <f t="shared" si="16"/>
        <v>3.05. 이상징후 탐지 경고 기능 설정</v>
      </c>
      <c r="D56" s="47"/>
      <c r="E56" s="48">
        <f t="shared" si="17"/>
        <v>10</v>
      </c>
      <c r="F56" s="49" t="e">
        <f t="shared" ca="1" si="18"/>
        <v>#REF!</v>
      </c>
      <c r="G56" s="49" t="e">
        <f t="shared" ca="1" si="20"/>
        <v>#REF!</v>
      </c>
      <c r="H56" s="49" t="e">
        <f t="shared" ca="1" si="20"/>
        <v>#REF!</v>
      </c>
      <c r="I56" s="49" t="e">
        <f t="shared" ca="1" si="20"/>
        <v>#REF!</v>
      </c>
    </row>
    <row r="57" spans="1:9" ht="18" hidden="1" customHeight="1">
      <c r="A57" s="116">
        <f t="shared" si="14"/>
        <v>14</v>
      </c>
      <c r="B57" s="35" t="str">
        <f t="shared" si="15"/>
        <v>3. 기능 관리</v>
      </c>
      <c r="C57" s="35" t="str">
        <f t="shared" si="16"/>
        <v>3.06. 장비 사용량 검토</v>
      </c>
      <c r="D57" s="47"/>
      <c r="E57" s="48">
        <f t="shared" si="17"/>
        <v>10</v>
      </c>
      <c r="F57" s="49" t="e">
        <f t="shared" ca="1" si="18"/>
        <v>#REF!</v>
      </c>
      <c r="G57" s="49" t="e">
        <f t="shared" ca="1" si="20"/>
        <v>#REF!</v>
      </c>
      <c r="H57" s="49" t="e">
        <f t="shared" ca="1" si="20"/>
        <v>#REF!</v>
      </c>
      <c r="I57" s="49" t="e">
        <f t="shared" ca="1" si="20"/>
        <v>#REF!</v>
      </c>
    </row>
    <row r="58" spans="1:9" ht="18" hidden="1" customHeight="1">
      <c r="A58" s="116">
        <f t="shared" si="14"/>
        <v>15</v>
      </c>
      <c r="B58" s="35" t="str">
        <f t="shared" si="15"/>
        <v>3. 기능 관리</v>
      </c>
      <c r="C58" s="35" t="str">
        <f t="shared" si="16"/>
        <v>3.07. SNMP 서비스 확인</v>
      </c>
      <c r="D58" s="47"/>
      <c r="E58" s="48">
        <f t="shared" si="17"/>
        <v>10</v>
      </c>
      <c r="F58" s="49" t="e">
        <f t="shared" ca="1" si="18"/>
        <v>#REF!</v>
      </c>
      <c r="G58" s="49" t="e">
        <f t="shared" ca="1" si="20"/>
        <v>#REF!</v>
      </c>
      <c r="H58" s="49" t="e">
        <f t="shared" ca="1" si="20"/>
        <v>#REF!</v>
      </c>
      <c r="I58" s="49" t="e">
        <f t="shared" ca="1" si="20"/>
        <v>#REF!</v>
      </c>
    </row>
    <row r="59" spans="1:9" ht="18" hidden="1" customHeight="1">
      <c r="A59" s="116">
        <f t="shared" si="14"/>
        <v>16</v>
      </c>
      <c r="B59" s="35" t="str">
        <f t="shared" si="15"/>
        <v>3. 기능 관리</v>
      </c>
      <c r="C59" s="35" t="str">
        <f t="shared" si="16"/>
        <v>3.08. SNMP community string 복잡성 설정</v>
      </c>
      <c r="D59" s="47"/>
      <c r="E59" s="48">
        <f t="shared" si="17"/>
        <v>10</v>
      </c>
      <c r="F59" s="49" t="e">
        <f t="shared" ca="1" si="18"/>
        <v>#REF!</v>
      </c>
      <c r="G59" s="49" t="e">
        <f t="shared" ca="1" si="20"/>
        <v>#REF!</v>
      </c>
      <c r="H59" s="49" t="e">
        <f t="shared" ca="1" si="20"/>
        <v>#REF!</v>
      </c>
      <c r="I59" s="49" t="e">
        <f t="shared" ref="G59:I65" ca="1" si="21">IF(I26="N/A","N/A",IF(I26="조치",$E59,IF(I26="양호",$E59,IF(I26="위험보완",$E59*0.5,IF(I26="취약",0,IF(I26="위험수용",0,"진단결과 미입력"))))))</f>
        <v>#REF!</v>
      </c>
    </row>
    <row r="60" spans="1:9" ht="18" hidden="1" customHeight="1">
      <c r="A60" s="116">
        <f t="shared" si="14"/>
        <v>17</v>
      </c>
      <c r="B60" s="35" t="str">
        <f t="shared" si="15"/>
        <v>3. 기능 관리</v>
      </c>
      <c r="C60" s="35" t="str">
        <f t="shared" si="16"/>
        <v>3.09. 부가 기능 설정</v>
      </c>
      <c r="D60" s="47"/>
      <c r="E60" s="48">
        <f t="shared" si="17"/>
        <v>8</v>
      </c>
      <c r="F60" s="49" t="e">
        <f t="shared" ca="1" si="18"/>
        <v>#REF!</v>
      </c>
      <c r="G60" s="49" t="e">
        <f t="shared" ca="1" si="21"/>
        <v>#REF!</v>
      </c>
      <c r="H60" s="49" t="e">
        <f t="shared" ca="1" si="21"/>
        <v>#REF!</v>
      </c>
      <c r="I60" s="49" t="e">
        <f t="shared" ca="1" si="21"/>
        <v>#REF!</v>
      </c>
    </row>
    <row r="61" spans="1:9" ht="18" hidden="1" customHeight="1">
      <c r="A61" s="116">
        <f t="shared" si="14"/>
        <v>18</v>
      </c>
      <c r="B61" s="35" t="str">
        <f t="shared" si="15"/>
        <v>3. 기능 관리</v>
      </c>
      <c r="C61" s="35" t="str">
        <f t="shared" si="16"/>
        <v>3.10. 유해 트래픽 차단 정책 설정</v>
      </c>
      <c r="D61" s="47"/>
      <c r="E61" s="48">
        <f t="shared" si="17"/>
        <v>8</v>
      </c>
      <c r="F61" s="49" t="e">
        <f t="shared" ca="1" si="18"/>
        <v>#REF!</v>
      </c>
      <c r="G61" s="49" t="e">
        <f t="shared" ca="1" si="21"/>
        <v>#REF!</v>
      </c>
      <c r="H61" s="49" t="e">
        <f t="shared" ca="1" si="21"/>
        <v>#REF!</v>
      </c>
      <c r="I61" s="49" t="e">
        <f t="shared" ca="1" si="21"/>
        <v>#REF!</v>
      </c>
    </row>
    <row r="62" spans="1:9" ht="18" hidden="1" customHeight="1">
      <c r="A62" s="116">
        <f t="shared" si="14"/>
        <v>19</v>
      </c>
      <c r="B62" s="35" t="str">
        <f t="shared" si="15"/>
        <v>4. 로그 관리</v>
      </c>
      <c r="C62" s="35" t="str">
        <f t="shared" si="16"/>
        <v>4.01. 보안장비 로그 설정</v>
      </c>
      <c r="D62" s="47"/>
      <c r="E62" s="48">
        <f t="shared" si="17"/>
        <v>8</v>
      </c>
      <c r="F62" s="49" t="e">
        <f t="shared" ca="1" si="18"/>
        <v>#REF!</v>
      </c>
      <c r="G62" s="49" t="e">
        <f t="shared" ca="1" si="21"/>
        <v>#REF!</v>
      </c>
      <c r="H62" s="49" t="e">
        <f t="shared" ca="1" si="21"/>
        <v>#REF!</v>
      </c>
      <c r="I62" s="49" t="e">
        <f t="shared" ca="1" si="21"/>
        <v>#REF!</v>
      </c>
    </row>
    <row r="63" spans="1:9" ht="18" hidden="1" customHeight="1">
      <c r="A63" s="116">
        <f t="shared" si="14"/>
        <v>20</v>
      </c>
      <c r="B63" s="35" t="str">
        <f t="shared" si="15"/>
        <v>4. 로그 관리</v>
      </c>
      <c r="C63" s="35" t="str">
        <f t="shared" si="16"/>
        <v>4.02. 보안장비 로그 정기적 검토</v>
      </c>
      <c r="D63" s="47"/>
      <c r="E63" s="48">
        <f t="shared" si="17"/>
        <v>8</v>
      </c>
      <c r="F63" s="49" t="e">
        <f t="shared" ca="1" si="18"/>
        <v>#REF!</v>
      </c>
      <c r="G63" s="49" t="e">
        <f t="shared" ca="1" si="21"/>
        <v>#REF!</v>
      </c>
      <c r="H63" s="49" t="e">
        <f t="shared" ca="1" si="21"/>
        <v>#REF!</v>
      </c>
      <c r="I63" s="49" t="e">
        <f t="shared" ca="1" si="21"/>
        <v>#REF!</v>
      </c>
    </row>
    <row r="64" spans="1:9" ht="18" hidden="1" customHeight="1">
      <c r="A64" s="116">
        <f t="shared" si="14"/>
        <v>21</v>
      </c>
      <c r="B64" s="35" t="str">
        <f t="shared" si="15"/>
        <v>4. 로그 관리</v>
      </c>
      <c r="C64" s="35" t="str">
        <f t="shared" si="16"/>
        <v>4.03. 보안장비 로그 보관</v>
      </c>
      <c r="D64" s="47"/>
      <c r="E64" s="48">
        <f t="shared" si="17"/>
        <v>8</v>
      </c>
      <c r="F64" s="49" t="e">
        <f t="shared" ca="1" si="18"/>
        <v>#REF!</v>
      </c>
      <c r="G64" s="49" t="e">
        <f t="shared" ca="1" si="21"/>
        <v>#REF!</v>
      </c>
      <c r="H64" s="49" t="e">
        <f t="shared" ca="1" si="21"/>
        <v>#REF!</v>
      </c>
      <c r="I64" s="49" t="e">
        <f t="shared" ca="1" si="21"/>
        <v>#REF!</v>
      </c>
    </row>
    <row r="65" spans="1:9" ht="18" hidden="1" customHeight="1">
      <c r="A65" s="116">
        <f t="shared" si="14"/>
        <v>22</v>
      </c>
      <c r="B65" s="35" t="str">
        <f t="shared" si="15"/>
        <v>4. 로그 관리</v>
      </c>
      <c r="C65" s="35" t="str">
        <f t="shared" si="16"/>
        <v>4.04. 보안장비 정책 백업 설정</v>
      </c>
      <c r="D65" s="47"/>
      <c r="E65" s="48">
        <f t="shared" si="17"/>
        <v>8</v>
      </c>
      <c r="F65" s="49" t="e">
        <f t="shared" ca="1" si="18"/>
        <v>#REF!</v>
      </c>
      <c r="G65" s="49" t="e">
        <f t="shared" ca="1" si="21"/>
        <v>#REF!</v>
      </c>
      <c r="H65" s="49" t="e">
        <f t="shared" ca="1" si="21"/>
        <v>#REF!</v>
      </c>
      <c r="I65" s="49" t="e">
        <f t="shared" ref="G65:I69" ca="1" si="22">IF(I32="N/A","N/A",IF(I32="조치",$E65,IF(I32="양호",$E65,IF(I32="위험보완",$E65*0.5,IF(I32="취약",0,IF(I32="위험수용",0,"진단결과 미입력"))))))</f>
        <v>#REF!</v>
      </c>
    </row>
    <row r="66" spans="1:9" ht="18" hidden="1" customHeight="1">
      <c r="A66" s="116">
        <f t="shared" si="14"/>
        <v>23</v>
      </c>
      <c r="B66" s="35" t="str">
        <f t="shared" si="15"/>
        <v>4. 로그 관리</v>
      </c>
      <c r="C66" s="35" t="str">
        <f t="shared" si="16"/>
        <v>4.05. 원격 로그 서버 사용</v>
      </c>
      <c r="D66" s="47"/>
      <c r="E66" s="48">
        <f t="shared" si="17"/>
        <v>8</v>
      </c>
      <c r="F66" s="49" t="e">
        <f t="shared" ca="1" si="18"/>
        <v>#REF!</v>
      </c>
      <c r="G66" s="49" t="e">
        <f t="shared" ca="1" si="22"/>
        <v>#REF!</v>
      </c>
      <c r="H66" s="49" t="e">
        <f t="shared" ca="1" si="22"/>
        <v>#REF!</v>
      </c>
      <c r="I66" s="49" t="e">
        <f t="shared" ca="1" si="22"/>
        <v>#REF!</v>
      </c>
    </row>
    <row r="67" spans="1:9" ht="18" hidden="1" customHeight="1">
      <c r="A67" s="116">
        <f t="shared" si="14"/>
        <v>24</v>
      </c>
      <c r="B67" s="35" t="str">
        <f t="shared" si="15"/>
        <v>4. 로그 관리</v>
      </c>
      <c r="C67" s="35" t="str">
        <f t="shared" si="16"/>
        <v>4.06. 로그 서버 설정 관리</v>
      </c>
      <c r="D67" s="47"/>
      <c r="E67" s="48">
        <f t="shared" si="17"/>
        <v>6</v>
      </c>
      <c r="F67" s="49" t="e">
        <f t="shared" ca="1" si="18"/>
        <v>#REF!</v>
      </c>
      <c r="G67" s="49" t="e">
        <f t="shared" ca="1" si="22"/>
        <v>#REF!</v>
      </c>
      <c r="H67" s="49" t="e">
        <f t="shared" ca="1" si="22"/>
        <v>#REF!</v>
      </c>
      <c r="I67" s="49" t="e">
        <f t="shared" ca="1" si="22"/>
        <v>#REF!</v>
      </c>
    </row>
    <row r="68" spans="1:9" ht="18" hidden="1" customHeight="1">
      <c r="A68" s="116">
        <f t="shared" si="14"/>
        <v>25</v>
      </c>
      <c r="B68" s="35" t="str">
        <f t="shared" si="15"/>
        <v>4. 로그 관리</v>
      </c>
      <c r="C68" s="35" t="str">
        <f t="shared" si="16"/>
        <v>4.07. NTP 서버 연동</v>
      </c>
      <c r="D68" s="47"/>
      <c r="E68" s="48">
        <f t="shared" si="17"/>
        <v>8</v>
      </c>
      <c r="F68" s="49" t="e">
        <f t="shared" ca="1" si="18"/>
        <v>#REF!</v>
      </c>
      <c r="G68" s="49" t="e">
        <f t="shared" ca="1" si="22"/>
        <v>#REF!</v>
      </c>
      <c r="H68" s="49" t="e">
        <f t="shared" ca="1" si="22"/>
        <v>#REF!</v>
      </c>
      <c r="I68" s="49" t="e">
        <f t="shared" ca="1" si="22"/>
        <v>#REF!</v>
      </c>
    </row>
    <row r="69" spans="1:9" ht="18" hidden="1" customHeight="1">
      <c r="A69" s="116">
        <f t="shared" si="14"/>
        <v>26</v>
      </c>
      <c r="B69" s="35" t="str">
        <f t="shared" si="15"/>
        <v>5. 패치 관리</v>
      </c>
      <c r="C69" s="35" t="str">
        <f t="shared" si="16"/>
        <v>5.01. 벤더에서 제공하는 최신 업데이트 적용</v>
      </c>
      <c r="D69" s="47"/>
      <c r="E69" s="48">
        <f t="shared" si="17"/>
        <v>10</v>
      </c>
      <c r="F69" s="49" t="e">
        <f t="shared" ca="1" si="18"/>
        <v>#REF!</v>
      </c>
      <c r="G69" s="49" t="e">
        <f t="shared" ca="1" si="22"/>
        <v>#REF!</v>
      </c>
      <c r="H69" s="49" t="e">
        <f t="shared" ca="1" si="22"/>
        <v>#REF!</v>
      </c>
      <c r="I69" s="49" t="e">
        <f t="shared" ca="1" si="22"/>
        <v>#REF!</v>
      </c>
    </row>
    <row r="70" spans="1:9" ht="18" hidden="1" customHeight="1">
      <c r="D70" s="47"/>
      <c r="E70" s="50" t="s">
        <v>13</v>
      </c>
      <c r="F70" s="51" t="e">
        <f t="shared" ref="F70:I70" ca="1" si="23">SUM(F44:F69)</f>
        <v>#REF!</v>
      </c>
      <c r="G70" s="51" t="e">
        <f t="shared" ca="1" si="23"/>
        <v>#REF!</v>
      </c>
      <c r="H70" s="51" t="e">
        <f t="shared" ca="1" si="23"/>
        <v>#REF!</v>
      </c>
      <c r="I70" s="51" t="e">
        <f t="shared" ca="1" si="23"/>
        <v>#REF!</v>
      </c>
    </row>
    <row r="71" spans="1:9" ht="18" hidden="1" customHeight="1">
      <c r="D71" s="52"/>
      <c r="E71" s="50" t="s">
        <v>13</v>
      </c>
      <c r="F71" s="51">
        <f t="shared" ref="F71:I71" ca="1" si="24">SUMIF(F44:F69,"&gt;=0",$E44:$E69)</f>
        <v>0</v>
      </c>
      <c r="G71" s="51">
        <f t="shared" ca="1" si="24"/>
        <v>0</v>
      </c>
      <c r="H71" s="51">
        <f t="shared" ca="1" si="24"/>
        <v>0</v>
      </c>
      <c r="I71" s="51">
        <f t="shared" ca="1" si="24"/>
        <v>0</v>
      </c>
    </row>
    <row r="72" spans="1:9" ht="18" hidden="1" customHeight="1">
      <c r="D72" s="52"/>
      <c r="E72" s="53" t="s">
        <v>10</v>
      </c>
      <c r="F72" s="54" t="e">
        <f ca="1">IF(F70=0,"N/A",F70/F71)</f>
        <v>#REF!</v>
      </c>
      <c r="G72" s="54" t="e">
        <f t="shared" ref="G72:I72" ca="1" si="25">IF(G70=0,"N/A",G70/G71)</f>
        <v>#REF!</v>
      </c>
      <c r="H72" s="54" t="e">
        <f t="shared" ca="1" si="25"/>
        <v>#REF!</v>
      </c>
      <c r="I72" s="54" t="e">
        <f t="shared" ca="1" si="25"/>
        <v>#REF!</v>
      </c>
    </row>
    <row r="73" spans="1:9" ht="18" hidden="1" customHeight="1">
      <c r="D73" s="55"/>
      <c r="E73" s="56"/>
      <c r="F73" s="57"/>
      <c r="G73" s="57"/>
      <c r="H73" s="57"/>
    </row>
    <row r="74" spans="1:9" ht="18" hidden="1" customHeight="1"/>
    <row r="75" spans="1:9" ht="18" hidden="1" customHeight="1"/>
    <row r="76" spans="1:9" ht="18" hidden="1" customHeight="1"/>
    <row r="77" spans="1:9" ht="18" hidden="1" customHeight="1"/>
    <row r="78" spans="1:9" ht="18" hidden="1" customHeight="1">
      <c r="D78" s="58"/>
      <c r="E78" s="46"/>
      <c r="F78" s="46"/>
      <c r="G78" s="46"/>
      <c r="H78" s="46"/>
    </row>
    <row r="79" spans="1:9" ht="32" hidden="1">
      <c r="D79" s="59"/>
      <c r="E79" s="60" t="s">
        <v>14</v>
      </c>
      <c r="F79" s="61" t="s">
        <v>15</v>
      </c>
      <c r="G79" s="60" t="s">
        <v>16</v>
      </c>
      <c r="H79" s="61" t="s">
        <v>17</v>
      </c>
    </row>
    <row r="80" spans="1:9" ht="18" hidden="1" customHeight="1">
      <c r="A80" s="116">
        <f>INT((ROW()-80))+1</f>
        <v>1</v>
      </c>
      <c r="B80" s="35" t="str">
        <f>$B11</f>
        <v>1. 계정 관리</v>
      </c>
      <c r="C80" s="35" t="str">
        <f>$C11</f>
        <v>1.01. 보안장비 Default 계정 변경</v>
      </c>
      <c r="D80" s="59"/>
      <c r="E80" s="82">
        <f ca="1">COUNTIF(F11:FD15,"취약")</f>
        <v>0</v>
      </c>
      <c r="F80" s="62">
        <f t="shared" ref="F80:F105" ca="1" si="26">COUNTIF(F11:FD11,"취약")</f>
        <v>0</v>
      </c>
      <c r="G80" s="82" t="e">
        <f ca="1">(COUNTIF(F11:FD15,"양호")+COUNTIF(F11:FD15,"조치")+COUNTIF(F11:FD15,"위험보완")*0.5)/(COUNTIF(F11:FD15,"양호")+COUNTIF(F11:FD15,"취약")+COUNTIF(F11:FD15,"조치")+COUNTIF(F11:FD15,"위험수용")+COUNTIF(F11:FD15,"위험보완"))*100</f>
        <v>#DIV/0!</v>
      </c>
      <c r="H80" s="77" t="e">
        <f t="shared" ref="H80:H105" ca="1" si="27">(COUNTIF(F11:FD11,"양호")+COUNTIF(F11:FD11,"조치")+COUNTIF(F11:FD11,"위험보완")*0.5)/(COUNTIF(F11:FD11,"양호")+COUNTIF(F11:FD11,"취약")+COUNTIF(F11:FD11,"조치")+COUNTIF(F11:FD11,"위험수용")+COUNTIF(F11:FD11,"위험보완"))*100</f>
        <v>#DIV/0!</v>
      </c>
    </row>
    <row r="81" spans="1:8" ht="18" hidden="1" customHeight="1">
      <c r="A81" s="116">
        <f t="shared" ref="A81:A105" si="28">INT((ROW()-80))+1</f>
        <v>2</v>
      </c>
      <c r="B81" s="35" t="str">
        <f t="shared" ref="B81:B105" si="29">$B12</f>
        <v>1. 계정 관리</v>
      </c>
      <c r="C81" s="35" t="str">
        <f t="shared" ref="C81:C105" si="30">$C12</f>
        <v>1.02. 보안장비 Default 패스워드 변경</v>
      </c>
      <c r="D81" s="59"/>
      <c r="E81" s="78"/>
      <c r="F81" s="62">
        <f t="shared" ca="1" si="26"/>
        <v>0</v>
      </c>
      <c r="G81" s="83"/>
      <c r="H81" s="77" t="e">
        <f t="shared" ca="1" si="27"/>
        <v>#DIV/0!</v>
      </c>
    </row>
    <row r="82" spans="1:8" ht="18" hidden="1" customHeight="1">
      <c r="A82" s="116">
        <f t="shared" si="28"/>
        <v>3</v>
      </c>
      <c r="B82" s="35" t="str">
        <f t="shared" si="29"/>
        <v>1. 계정 관리</v>
      </c>
      <c r="C82" s="35" t="str">
        <f t="shared" si="30"/>
        <v>1.03. 보안장비 계정별 권한 설정</v>
      </c>
      <c r="D82" s="59"/>
      <c r="E82" s="78"/>
      <c r="F82" s="62">
        <f t="shared" ca="1" si="26"/>
        <v>0</v>
      </c>
      <c r="G82" s="83"/>
      <c r="H82" s="77" t="e">
        <f t="shared" ca="1" si="27"/>
        <v>#DIV/0!</v>
      </c>
    </row>
    <row r="83" spans="1:8" ht="18" hidden="1" customHeight="1">
      <c r="A83" s="116">
        <f t="shared" si="28"/>
        <v>4</v>
      </c>
      <c r="B83" s="35" t="str">
        <f t="shared" si="29"/>
        <v>1. 계정 관리</v>
      </c>
      <c r="C83" s="35" t="str">
        <f t="shared" si="30"/>
        <v>1.04. 보안장비 계정 관리</v>
      </c>
      <c r="D83" s="59"/>
      <c r="E83" s="78"/>
      <c r="F83" s="62">
        <f t="shared" ca="1" si="26"/>
        <v>0</v>
      </c>
      <c r="G83" s="83"/>
      <c r="H83" s="77" t="e">
        <f t="shared" ca="1" si="27"/>
        <v>#DIV/0!</v>
      </c>
    </row>
    <row r="84" spans="1:8" ht="18" hidden="1" customHeight="1">
      <c r="A84" s="116">
        <f t="shared" si="28"/>
        <v>5</v>
      </c>
      <c r="B84" s="35" t="str">
        <f t="shared" si="29"/>
        <v>1. 계정 관리</v>
      </c>
      <c r="C84" s="35" t="str">
        <f t="shared" si="30"/>
        <v>1.05. 로그인 실패횟수 제한</v>
      </c>
      <c r="D84" s="59"/>
      <c r="E84" s="84"/>
      <c r="F84" s="62">
        <f t="shared" ca="1" si="26"/>
        <v>0</v>
      </c>
      <c r="G84" s="84"/>
      <c r="H84" s="77" t="e">
        <f t="shared" ca="1" si="27"/>
        <v>#DIV/0!</v>
      </c>
    </row>
    <row r="85" spans="1:8" ht="18" hidden="1" customHeight="1">
      <c r="A85" s="116">
        <f t="shared" si="28"/>
        <v>6</v>
      </c>
      <c r="B85" s="35" t="str">
        <f t="shared" si="29"/>
        <v>2. 접근 관리</v>
      </c>
      <c r="C85" s="35" t="str">
        <f t="shared" si="30"/>
        <v>2.01. 보안장비 원격 관리 접근 통제</v>
      </c>
      <c r="D85" s="59"/>
      <c r="E85" s="82">
        <f ca="1">COUNTIF(F16:FD18,"취약")</f>
        <v>0</v>
      </c>
      <c r="F85" s="62">
        <f t="shared" ca="1" si="26"/>
        <v>0</v>
      </c>
      <c r="G85" s="82" t="e">
        <f ca="1">(COUNTIF(F16:FD18,"양호")+COUNTIF(F16:FD18,"조치")+COUNTIF(F16:FD18,"위험보완")*0.5)/(COUNTIF(F16:FD18,"양호")+COUNTIF(F16:FD18,"취약")+COUNTIF(F16:FD18,"조치")+COUNTIF(F16:FD18,"위험수용")+COUNTIF(F16:FD18,"위험보완"))*100</f>
        <v>#DIV/0!</v>
      </c>
      <c r="H85" s="77" t="e">
        <f t="shared" ca="1" si="27"/>
        <v>#DIV/0!</v>
      </c>
    </row>
    <row r="86" spans="1:8" ht="18" hidden="1" customHeight="1">
      <c r="A86" s="116">
        <f t="shared" si="28"/>
        <v>7</v>
      </c>
      <c r="B86" s="35" t="str">
        <f t="shared" si="29"/>
        <v>2. 접근 관리</v>
      </c>
      <c r="C86" s="35" t="str">
        <f t="shared" si="30"/>
        <v>2.02. 보안장비 보안 접속</v>
      </c>
      <c r="D86" s="59"/>
      <c r="E86" s="83"/>
      <c r="F86" s="62">
        <f t="shared" ca="1" si="26"/>
        <v>0</v>
      </c>
      <c r="G86" s="83"/>
      <c r="H86" s="77" t="e">
        <f t="shared" ca="1" si="27"/>
        <v>#DIV/0!</v>
      </c>
    </row>
    <row r="87" spans="1:8" ht="18" hidden="1" customHeight="1">
      <c r="A87" s="116">
        <f t="shared" si="28"/>
        <v>8</v>
      </c>
      <c r="B87" s="35" t="str">
        <f t="shared" si="29"/>
        <v>2. 접근 관리</v>
      </c>
      <c r="C87" s="35" t="str">
        <f t="shared" si="30"/>
        <v>2.03. Session timeout 설정</v>
      </c>
      <c r="D87" s="59"/>
      <c r="E87" s="84"/>
      <c r="F87" s="62">
        <f t="shared" ca="1" si="26"/>
        <v>0</v>
      </c>
      <c r="G87" s="84"/>
      <c r="H87" s="77" t="e">
        <f t="shared" ca="1" si="27"/>
        <v>#DIV/0!</v>
      </c>
    </row>
    <row r="88" spans="1:8" ht="18" hidden="1" customHeight="1">
      <c r="A88" s="116">
        <f t="shared" si="28"/>
        <v>9</v>
      </c>
      <c r="B88" s="35" t="str">
        <f t="shared" si="29"/>
        <v>3. 기능 관리</v>
      </c>
      <c r="C88" s="35" t="str">
        <f t="shared" si="30"/>
        <v>3.01. 정책 관리</v>
      </c>
      <c r="D88" s="59"/>
      <c r="E88" s="82">
        <f ca="1">COUNTIF(F19:FD28,"취약")</f>
        <v>0</v>
      </c>
      <c r="F88" s="62">
        <f t="shared" ca="1" si="26"/>
        <v>0</v>
      </c>
      <c r="G88" s="82" t="e">
        <f ca="1">(COUNTIF(F19:FD28,"양호")+COUNTIF(F19:FD28,"조치")+COUNTIF(F19:FD28,"위험보완")*0.5)/(COUNTIF(F19:FD28,"양호")+COUNTIF(F19:FD28,"취약")+COUNTIF(F19:FD28,"조치")+COUNTIF(F19:FD28,"위험수용")+COUNTIF(F19:FD28,"위험보완"))*100</f>
        <v>#DIV/0!</v>
      </c>
      <c r="H88" s="77" t="e">
        <f t="shared" ca="1" si="27"/>
        <v>#DIV/0!</v>
      </c>
    </row>
    <row r="89" spans="1:8" ht="18" hidden="1" customHeight="1">
      <c r="A89" s="116">
        <f t="shared" si="28"/>
        <v>10</v>
      </c>
      <c r="B89" s="35" t="str">
        <f t="shared" si="29"/>
        <v>3. 기능 관리</v>
      </c>
      <c r="C89" s="35" t="str">
        <f t="shared" si="30"/>
        <v>3.02. NAT 설정</v>
      </c>
      <c r="D89" s="59"/>
      <c r="E89" s="83"/>
      <c r="F89" s="62">
        <f t="shared" ca="1" si="26"/>
        <v>0</v>
      </c>
      <c r="G89" s="83"/>
      <c r="H89" s="77" t="e">
        <f t="shared" ca="1" si="27"/>
        <v>#DIV/0!</v>
      </c>
    </row>
    <row r="90" spans="1:8" ht="18" hidden="1" customHeight="1">
      <c r="A90" s="116">
        <f t="shared" si="28"/>
        <v>11</v>
      </c>
      <c r="B90" s="35" t="str">
        <f t="shared" si="29"/>
        <v>3. 기능 관리</v>
      </c>
      <c r="C90" s="35" t="str">
        <f t="shared" si="30"/>
        <v>3.03. DMZ 설정</v>
      </c>
      <c r="D90" s="59"/>
      <c r="E90" s="83"/>
      <c r="F90" s="62">
        <f t="shared" ca="1" si="26"/>
        <v>0</v>
      </c>
      <c r="G90" s="83"/>
      <c r="H90" s="77" t="e">
        <f t="shared" ca="1" si="27"/>
        <v>#DIV/0!</v>
      </c>
    </row>
    <row r="91" spans="1:8" ht="18" hidden="1" customHeight="1">
      <c r="A91" s="116">
        <f t="shared" si="28"/>
        <v>12</v>
      </c>
      <c r="B91" s="35" t="str">
        <f t="shared" si="29"/>
        <v>3. 기능 관리</v>
      </c>
      <c r="C91" s="35" t="str">
        <f t="shared" si="30"/>
        <v>3.04. 최소한의 서비스만 제공</v>
      </c>
      <c r="D91" s="59"/>
      <c r="E91" s="83"/>
      <c r="F91" s="62">
        <f t="shared" ca="1" si="26"/>
        <v>0</v>
      </c>
      <c r="G91" s="83"/>
      <c r="H91" s="77" t="e">
        <f t="shared" ca="1" si="27"/>
        <v>#DIV/0!</v>
      </c>
    </row>
    <row r="92" spans="1:8" ht="18" hidden="1" customHeight="1">
      <c r="A92" s="116">
        <f t="shared" si="28"/>
        <v>13</v>
      </c>
      <c r="B92" s="35" t="str">
        <f t="shared" si="29"/>
        <v>3. 기능 관리</v>
      </c>
      <c r="C92" s="35" t="str">
        <f t="shared" si="30"/>
        <v>3.05. 이상징후 탐지 경고 기능 설정</v>
      </c>
      <c r="D92" s="59"/>
      <c r="E92" s="83"/>
      <c r="F92" s="62">
        <f t="shared" ca="1" si="26"/>
        <v>0</v>
      </c>
      <c r="G92" s="83"/>
      <c r="H92" s="77" t="e">
        <f t="shared" ca="1" si="27"/>
        <v>#DIV/0!</v>
      </c>
    </row>
    <row r="93" spans="1:8" ht="18" hidden="1" customHeight="1">
      <c r="A93" s="116">
        <f t="shared" si="28"/>
        <v>14</v>
      </c>
      <c r="B93" s="35" t="str">
        <f t="shared" si="29"/>
        <v>3. 기능 관리</v>
      </c>
      <c r="C93" s="35" t="str">
        <f t="shared" si="30"/>
        <v>3.06. 장비 사용량 검토</v>
      </c>
      <c r="D93" s="59"/>
      <c r="E93" s="83"/>
      <c r="F93" s="62">
        <f t="shared" ca="1" si="26"/>
        <v>0</v>
      </c>
      <c r="G93" s="83"/>
      <c r="H93" s="77" t="e">
        <f t="shared" ca="1" si="27"/>
        <v>#DIV/0!</v>
      </c>
    </row>
    <row r="94" spans="1:8" ht="18" hidden="1" customHeight="1">
      <c r="A94" s="116">
        <f t="shared" si="28"/>
        <v>15</v>
      </c>
      <c r="B94" s="35" t="str">
        <f t="shared" si="29"/>
        <v>3. 기능 관리</v>
      </c>
      <c r="C94" s="35" t="str">
        <f t="shared" si="30"/>
        <v>3.07. SNMP 서비스 확인</v>
      </c>
      <c r="D94" s="59"/>
      <c r="E94" s="83"/>
      <c r="F94" s="62">
        <f t="shared" ca="1" si="26"/>
        <v>0</v>
      </c>
      <c r="G94" s="83"/>
      <c r="H94" s="77" t="e">
        <f t="shared" ca="1" si="27"/>
        <v>#DIV/0!</v>
      </c>
    </row>
    <row r="95" spans="1:8" ht="18" hidden="1" customHeight="1">
      <c r="A95" s="116">
        <f t="shared" si="28"/>
        <v>16</v>
      </c>
      <c r="B95" s="35" t="str">
        <f t="shared" si="29"/>
        <v>3. 기능 관리</v>
      </c>
      <c r="C95" s="35" t="str">
        <f t="shared" si="30"/>
        <v>3.08. SNMP community string 복잡성 설정</v>
      </c>
      <c r="D95" s="59"/>
      <c r="E95" s="83"/>
      <c r="F95" s="62">
        <f t="shared" ca="1" si="26"/>
        <v>0</v>
      </c>
      <c r="G95" s="83"/>
      <c r="H95" s="77" t="e">
        <f t="shared" ca="1" si="27"/>
        <v>#DIV/0!</v>
      </c>
    </row>
    <row r="96" spans="1:8" ht="18" hidden="1" customHeight="1">
      <c r="A96" s="116">
        <f t="shared" si="28"/>
        <v>17</v>
      </c>
      <c r="B96" s="35" t="str">
        <f t="shared" si="29"/>
        <v>3. 기능 관리</v>
      </c>
      <c r="C96" s="35" t="str">
        <f t="shared" si="30"/>
        <v>3.09. 부가 기능 설정</v>
      </c>
      <c r="D96" s="59"/>
      <c r="E96" s="83"/>
      <c r="F96" s="62">
        <f t="shared" ca="1" si="26"/>
        <v>0</v>
      </c>
      <c r="G96" s="83"/>
      <c r="H96" s="77" t="e">
        <f t="shared" ca="1" si="27"/>
        <v>#DIV/0!</v>
      </c>
    </row>
    <row r="97" spans="1:8" ht="18" hidden="1" customHeight="1">
      <c r="A97" s="116">
        <f t="shared" si="28"/>
        <v>18</v>
      </c>
      <c r="B97" s="35" t="str">
        <f t="shared" si="29"/>
        <v>3. 기능 관리</v>
      </c>
      <c r="C97" s="35" t="str">
        <f t="shared" si="30"/>
        <v>3.10. 유해 트래픽 차단 정책 설정</v>
      </c>
      <c r="D97" s="59"/>
      <c r="E97" s="84"/>
      <c r="F97" s="62">
        <f t="shared" ca="1" si="26"/>
        <v>0</v>
      </c>
      <c r="G97" s="84"/>
      <c r="H97" s="77" t="e">
        <f t="shared" ca="1" si="27"/>
        <v>#DIV/0!</v>
      </c>
    </row>
    <row r="98" spans="1:8" ht="18" hidden="1" customHeight="1">
      <c r="A98" s="116">
        <f t="shared" si="28"/>
        <v>19</v>
      </c>
      <c r="B98" s="35" t="str">
        <f t="shared" si="29"/>
        <v>4. 로그 관리</v>
      </c>
      <c r="C98" s="35" t="str">
        <f t="shared" si="30"/>
        <v>4.01. 보안장비 로그 설정</v>
      </c>
      <c r="D98" s="59"/>
      <c r="E98" s="82">
        <f ca="1">COUNTIF(F29:FD35,"취약")</f>
        <v>0</v>
      </c>
      <c r="F98" s="62">
        <f t="shared" ca="1" si="26"/>
        <v>0</v>
      </c>
      <c r="G98" s="82" t="e">
        <f ca="1">(COUNTIF(F29:FD35,"양호")+COUNTIF(F29:FD35,"조치")+COUNTIF(F29:FD35,"위험보완")*0.5)/(COUNTIF(F29:FD35,"양호")+COUNTIF(F29:FD35,"취약")+COUNTIF(F29:FD35,"조치")+COUNTIF(F29:FD35,"위험수용")+COUNTIF(F29:FD35,"위험보완"))*100</f>
        <v>#DIV/0!</v>
      </c>
      <c r="H98" s="77" t="e">
        <f t="shared" ca="1" si="27"/>
        <v>#DIV/0!</v>
      </c>
    </row>
    <row r="99" spans="1:8" ht="18" hidden="1" customHeight="1">
      <c r="A99" s="116">
        <f t="shared" si="28"/>
        <v>20</v>
      </c>
      <c r="B99" s="35" t="str">
        <f t="shared" si="29"/>
        <v>4. 로그 관리</v>
      </c>
      <c r="C99" s="35" t="str">
        <f t="shared" si="30"/>
        <v>4.02. 보안장비 로그 정기적 검토</v>
      </c>
      <c r="D99" s="59"/>
      <c r="E99" s="83"/>
      <c r="F99" s="62">
        <f t="shared" ca="1" si="26"/>
        <v>0</v>
      </c>
      <c r="G99" s="83"/>
      <c r="H99" s="77" t="e">
        <f t="shared" ca="1" si="27"/>
        <v>#DIV/0!</v>
      </c>
    </row>
    <row r="100" spans="1:8" ht="18" hidden="1" customHeight="1">
      <c r="A100" s="116">
        <f t="shared" si="28"/>
        <v>21</v>
      </c>
      <c r="B100" s="35" t="str">
        <f t="shared" si="29"/>
        <v>4. 로그 관리</v>
      </c>
      <c r="C100" s="35" t="str">
        <f t="shared" si="30"/>
        <v>4.03. 보안장비 로그 보관</v>
      </c>
      <c r="D100" s="59"/>
      <c r="E100" s="83"/>
      <c r="F100" s="62">
        <f t="shared" ca="1" si="26"/>
        <v>0</v>
      </c>
      <c r="G100" s="83"/>
      <c r="H100" s="77" t="e">
        <f t="shared" ca="1" si="27"/>
        <v>#DIV/0!</v>
      </c>
    </row>
    <row r="101" spans="1:8" ht="18" hidden="1" customHeight="1">
      <c r="A101" s="116">
        <f t="shared" si="28"/>
        <v>22</v>
      </c>
      <c r="B101" s="35" t="str">
        <f t="shared" si="29"/>
        <v>4. 로그 관리</v>
      </c>
      <c r="C101" s="35" t="str">
        <f t="shared" si="30"/>
        <v>4.04. 보안장비 정책 백업 설정</v>
      </c>
      <c r="D101" s="59"/>
      <c r="E101" s="83"/>
      <c r="F101" s="62">
        <f t="shared" ca="1" si="26"/>
        <v>0</v>
      </c>
      <c r="G101" s="83"/>
      <c r="H101" s="77" t="e">
        <f t="shared" ca="1" si="27"/>
        <v>#DIV/0!</v>
      </c>
    </row>
    <row r="102" spans="1:8" ht="18" hidden="1" customHeight="1">
      <c r="A102" s="116">
        <f t="shared" si="28"/>
        <v>23</v>
      </c>
      <c r="B102" s="35" t="str">
        <f t="shared" si="29"/>
        <v>4. 로그 관리</v>
      </c>
      <c r="C102" s="35" t="str">
        <f t="shared" si="30"/>
        <v>4.05. 원격 로그 서버 사용</v>
      </c>
      <c r="D102" s="59"/>
      <c r="E102" s="83"/>
      <c r="F102" s="62">
        <f t="shared" ca="1" si="26"/>
        <v>0</v>
      </c>
      <c r="G102" s="83"/>
      <c r="H102" s="77" t="e">
        <f t="shared" ca="1" si="27"/>
        <v>#DIV/0!</v>
      </c>
    </row>
    <row r="103" spans="1:8" ht="18" hidden="1" customHeight="1">
      <c r="A103" s="116">
        <f t="shared" si="28"/>
        <v>24</v>
      </c>
      <c r="B103" s="35" t="str">
        <f t="shared" si="29"/>
        <v>4. 로그 관리</v>
      </c>
      <c r="C103" s="35" t="str">
        <f t="shared" si="30"/>
        <v>4.06. 로그 서버 설정 관리</v>
      </c>
      <c r="D103" s="59"/>
      <c r="E103" s="83"/>
      <c r="F103" s="62">
        <f t="shared" ca="1" si="26"/>
        <v>0</v>
      </c>
      <c r="G103" s="83"/>
      <c r="H103" s="77" t="e">
        <f t="shared" ca="1" si="27"/>
        <v>#DIV/0!</v>
      </c>
    </row>
    <row r="104" spans="1:8" ht="18" hidden="1" customHeight="1">
      <c r="A104" s="116">
        <f t="shared" si="28"/>
        <v>25</v>
      </c>
      <c r="B104" s="35" t="str">
        <f t="shared" si="29"/>
        <v>4. 로그 관리</v>
      </c>
      <c r="C104" s="35" t="str">
        <f t="shared" si="30"/>
        <v>4.07. NTP 서버 연동</v>
      </c>
      <c r="D104" s="59"/>
      <c r="E104" s="84"/>
      <c r="F104" s="62">
        <f t="shared" ca="1" si="26"/>
        <v>0</v>
      </c>
      <c r="G104" s="84"/>
      <c r="H104" s="77" t="e">
        <f t="shared" ca="1" si="27"/>
        <v>#DIV/0!</v>
      </c>
    </row>
    <row r="105" spans="1:8" ht="18" hidden="1" customHeight="1">
      <c r="A105" s="116">
        <f t="shared" si="28"/>
        <v>26</v>
      </c>
      <c r="B105" s="35" t="str">
        <f t="shared" si="29"/>
        <v>5. 패치 관리</v>
      </c>
      <c r="C105" s="35" t="str">
        <f t="shared" si="30"/>
        <v>5.01. 벤더에서 제공하는 최신 업데이트 적용</v>
      </c>
      <c r="D105" s="59"/>
      <c r="E105" s="69">
        <f ca="1">COUNTIF(F36:FD36,"취약")</f>
        <v>0</v>
      </c>
      <c r="F105" s="62">
        <f t="shared" ca="1" si="26"/>
        <v>0</v>
      </c>
      <c r="G105" s="69" t="e">
        <f ca="1">(COUNTIF(F36:FD36,"양호")+COUNTIF(F36:FD36,"조치")+COUNTIF(F36:FD36,"위험보완")*0.5)/(COUNTIF(F36:FD36,"양호")+COUNTIF(F36:FD36,"취약")+COUNTIF(F36:FD36,"조치")+COUNTIF(F36:FD36,"위험수용")+COUNTIF(F36:FD36,"위험보완"))*100</f>
        <v>#DIV/0!</v>
      </c>
      <c r="H105" s="77" t="e">
        <f t="shared" ca="1" si="27"/>
        <v>#DIV/0!</v>
      </c>
    </row>
    <row r="106" spans="1:8" ht="32" hidden="1">
      <c r="D106" s="59"/>
      <c r="E106" s="63" t="s">
        <v>18</v>
      </c>
      <c r="F106" s="64">
        <f ca="1">SUM(F80:F105)</f>
        <v>0</v>
      </c>
      <c r="G106" s="63" t="s">
        <v>88</v>
      </c>
      <c r="H106" s="65" t="e">
        <f ca="1">AVERAGE(F72:FD72)</f>
        <v>#REF!</v>
      </c>
    </row>
    <row r="107" spans="1:8" ht="18" hidden="1" customHeight="1">
      <c r="D107" s="66"/>
      <c r="E107" s="57"/>
      <c r="F107" s="57"/>
      <c r="G107" s="57"/>
      <c r="H107" s="57"/>
    </row>
    <row r="108" spans="1:8" ht="18" hidden="1" customHeight="1"/>
    <row r="109" spans="1:8" ht="18" hidden="1" customHeight="1">
      <c r="A109" s="116">
        <f>INT((ROW()-109))+1</f>
        <v>1</v>
      </c>
      <c r="B109" s="35" t="str">
        <f>$B11</f>
        <v>1. 계정 관리</v>
      </c>
      <c r="C109" s="35" t="str">
        <f>$C11</f>
        <v>1.01. 보안장비 Default 계정 변경</v>
      </c>
      <c r="D109" s="119">
        <f ca="1">F80</f>
        <v>0</v>
      </c>
      <c r="F109" s="35" t="str">
        <f>B80</f>
        <v>1. 계정 관리</v>
      </c>
      <c r="G109" s="68" t="e">
        <f ca="1">G80</f>
        <v>#DIV/0!</v>
      </c>
    </row>
    <row r="110" spans="1:8" ht="18" hidden="1" customHeight="1">
      <c r="A110" s="116">
        <f t="shared" ref="A110:A134" si="31">INT((ROW()-109))+1</f>
        <v>2</v>
      </c>
      <c r="B110" s="35" t="str">
        <f t="shared" ref="B110:B134" si="32">$B12</f>
        <v>1. 계정 관리</v>
      </c>
      <c r="C110" s="35" t="str">
        <f t="shared" ref="C110:C134" si="33">$C12</f>
        <v>1.02. 보안장비 Default 패스워드 변경</v>
      </c>
      <c r="D110" s="119">
        <f t="shared" ref="D110:D134" ca="1" si="34">F81</f>
        <v>0</v>
      </c>
      <c r="F110" s="35" t="str">
        <f>B85</f>
        <v>2. 접근 관리</v>
      </c>
      <c r="G110" s="68" t="e">
        <f ca="1">G85</f>
        <v>#DIV/0!</v>
      </c>
    </row>
    <row r="111" spans="1:8" ht="18" hidden="1" customHeight="1">
      <c r="A111" s="116">
        <f t="shared" si="31"/>
        <v>3</v>
      </c>
      <c r="B111" s="35" t="str">
        <f t="shared" si="32"/>
        <v>1. 계정 관리</v>
      </c>
      <c r="C111" s="35" t="str">
        <f t="shared" si="33"/>
        <v>1.03. 보안장비 계정별 권한 설정</v>
      </c>
      <c r="D111" s="119">
        <f t="shared" ca="1" si="34"/>
        <v>0</v>
      </c>
      <c r="F111" s="35" t="str">
        <f>B88</f>
        <v>3. 기능 관리</v>
      </c>
      <c r="G111" s="68" t="e">
        <f ca="1">G88</f>
        <v>#DIV/0!</v>
      </c>
    </row>
    <row r="112" spans="1:8" ht="18" hidden="1" customHeight="1">
      <c r="A112" s="116">
        <f t="shared" si="31"/>
        <v>4</v>
      </c>
      <c r="B112" s="35" t="str">
        <f t="shared" si="32"/>
        <v>1. 계정 관리</v>
      </c>
      <c r="C112" s="35" t="str">
        <f t="shared" si="33"/>
        <v>1.04. 보안장비 계정 관리</v>
      </c>
      <c r="D112" s="119">
        <f t="shared" ca="1" si="34"/>
        <v>0</v>
      </c>
      <c r="F112" s="35" t="str">
        <f>B98</f>
        <v>4. 로그 관리</v>
      </c>
      <c r="G112" s="68" t="e">
        <f ca="1">G98</f>
        <v>#DIV/0!</v>
      </c>
    </row>
    <row r="113" spans="1:7" ht="18" hidden="1" customHeight="1">
      <c r="A113" s="116">
        <f t="shared" si="31"/>
        <v>5</v>
      </c>
      <c r="B113" s="35" t="str">
        <f t="shared" si="32"/>
        <v>1. 계정 관리</v>
      </c>
      <c r="C113" s="35" t="str">
        <f t="shared" si="33"/>
        <v>1.05. 로그인 실패횟수 제한</v>
      </c>
      <c r="D113" s="119">
        <f t="shared" ca="1" si="34"/>
        <v>0</v>
      </c>
      <c r="F113" s="37" t="str">
        <f>B105</f>
        <v>5. 패치 관리</v>
      </c>
      <c r="G113" s="68" t="e">
        <f ca="1">G105</f>
        <v>#DIV/0!</v>
      </c>
    </row>
    <row r="114" spans="1:7" ht="18" hidden="1" customHeight="1">
      <c r="A114" s="116">
        <f t="shared" si="31"/>
        <v>6</v>
      </c>
      <c r="B114" s="35" t="str">
        <f t="shared" si="32"/>
        <v>2. 접근 관리</v>
      </c>
      <c r="C114" s="35" t="str">
        <f t="shared" si="33"/>
        <v>2.01. 보안장비 원격 관리 접근 통제</v>
      </c>
      <c r="D114" s="119">
        <f t="shared" ca="1" si="34"/>
        <v>0</v>
      </c>
    </row>
    <row r="115" spans="1:7" ht="18" hidden="1" customHeight="1">
      <c r="A115" s="116">
        <f t="shared" si="31"/>
        <v>7</v>
      </c>
      <c r="B115" s="35" t="str">
        <f t="shared" si="32"/>
        <v>2. 접근 관리</v>
      </c>
      <c r="C115" s="35" t="str">
        <f t="shared" si="33"/>
        <v>2.02. 보안장비 보안 접속</v>
      </c>
      <c r="D115" s="119">
        <f t="shared" ca="1" si="34"/>
        <v>0</v>
      </c>
    </row>
    <row r="116" spans="1:7" ht="18" hidden="1" customHeight="1">
      <c r="A116" s="116">
        <f t="shared" si="31"/>
        <v>8</v>
      </c>
      <c r="B116" s="35" t="str">
        <f t="shared" si="32"/>
        <v>2. 접근 관리</v>
      </c>
      <c r="C116" s="35" t="str">
        <f t="shared" si="33"/>
        <v>2.03. Session timeout 설정</v>
      </c>
      <c r="D116" s="119">
        <f t="shared" ca="1" si="34"/>
        <v>0</v>
      </c>
    </row>
    <row r="117" spans="1:7" ht="18" hidden="1" customHeight="1">
      <c r="A117" s="116">
        <f t="shared" si="31"/>
        <v>9</v>
      </c>
      <c r="B117" s="35" t="str">
        <f t="shared" si="32"/>
        <v>3. 기능 관리</v>
      </c>
      <c r="C117" s="35" t="str">
        <f t="shared" si="33"/>
        <v>3.01. 정책 관리</v>
      </c>
      <c r="D117" s="119">
        <f t="shared" ca="1" si="34"/>
        <v>0</v>
      </c>
    </row>
    <row r="118" spans="1:7" ht="18" hidden="1" customHeight="1">
      <c r="A118" s="116">
        <f t="shared" si="31"/>
        <v>10</v>
      </c>
      <c r="B118" s="35" t="str">
        <f t="shared" si="32"/>
        <v>3. 기능 관리</v>
      </c>
      <c r="C118" s="35" t="str">
        <f t="shared" si="33"/>
        <v>3.02. NAT 설정</v>
      </c>
      <c r="D118" s="119">
        <f t="shared" ca="1" si="34"/>
        <v>0</v>
      </c>
    </row>
    <row r="119" spans="1:7" ht="18" hidden="1" customHeight="1">
      <c r="A119" s="116">
        <f t="shared" si="31"/>
        <v>11</v>
      </c>
      <c r="B119" s="35" t="str">
        <f t="shared" si="32"/>
        <v>3. 기능 관리</v>
      </c>
      <c r="C119" s="35" t="str">
        <f t="shared" si="33"/>
        <v>3.03. DMZ 설정</v>
      </c>
      <c r="D119" s="119">
        <f t="shared" ca="1" si="34"/>
        <v>0</v>
      </c>
    </row>
    <row r="120" spans="1:7" ht="18" hidden="1" customHeight="1">
      <c r="A120" s="116">
        <f t="shared" si="31"/>
        <v>12</v>
      </c>
      <c r="B120" s="35" t="str">
        <f t="shared" si="32"/>
        <v>3. 기능 관리</v>
      </c>
      <c r="C120" s="35" t="str">
        <f t="shared" si="33"/>
        <v>3.04. 최소한의 서비스만 제공</v>
      </c>
      <c r="D120" s="119">
        <f t="shared" ca="1" si="34"/>
        <v>0</v>
      </c>
    </row>
    <row r="121" spans="1:7" ht="18" hidden="1" customHeight="1">
      <c r="A121" s="116">
        <f t="shared" si="31"/>
        <v>13</v>
      </c>
      <c r="B121" s="35" t="str">
        <f t="shared" si="32"/>
        <v>3. 기능 관리</v>
      </c>
      <c r="C121" s="35" t="str">
        <f t="shared" si="33"/>
        <v>3.05. 이상징후 탐지 경고 기능 설정</v>
      </c>
      <c r="D121" s="119">
        <f t="shared" ca="1" si="34"/>
        <v>0</v>
      </c>
    </row>
    <row r="122" spans="1:7" ht="18" hidden="1" customHeight="1">
      <c r="A122" s="116">
        <f t="shared" si="31"/>
        <v>14</v>
      </c>
      <c r="B122" s="35" t="str">
        <f t="shared" si="32"/>
        <v>3. 기능 관리</v>
      </c>
      <c r="C122" s="35" t="str">
        <f t="shared" si="33"/>
        <v>3.06. 장비 사용량 검토</v>
      </c>
      <c r="D122" s="119">
        <f t="shared" ca="1" si="34"/>
        <v>0</v>
      </c>
    </row>
    <row r="123" spans="1:7" ht="18" hidden="1" customHeight="1">
      <c r="A123" s="116">
        <f t="shared" si="31"/>
        <v>15</v>
      </c>
      <c r="B123" s="35" t="str">
        <f t="shared" si="32"/>
        <v>3. 기능 관리</v>
      </c>
      <c r="C123" s="35" t="str">
        <f t="shared" si="33"/>
        <v>3.07. SNMP 서비스 확인</v>
      </c>
      <c r="D123" s="119">
        <f t="shared" ca="1" si="34"/>
        <v>0</v>
      </c>
    </row>
    <row r="124" spans="1:7" ht="18" hidden="1" customHeight="1">
      <c r="A124" s="116">
        <f t="shared" si="31"/>
        <v>16</v>
      </c>
      <c r="B124" s="35" t="str">
        <f t="shared" si="32"/>
        <v>3. 기능 관리</v>
      </c>
      <c r="C124" s="35" t="str">
        <f t="shared" si="33"/>
        <v>3.08. SNMP community string 복잡성 설정</v>
      </c>
      <c r="D124" s="119">
        <f t="shared" ca="1" si="34"/>
        <v>0</v>
      </c>
    </row>
    <row r="125" spans="1:7" ht="18" hidden="1" customHeight="1">
      <c r="A125" s="116">
        <f t="shared" si="31"/>
        <v>17</v>
      </c>
      <c r="B125" s="35" t="str">
        <f t="shared" si="32"/>
        <v>3. 기능 관리</v>
      </c>
      <c r="C125" s="35" t="str">
        <f t="shared" si="33"/>
        <v>3.09. 부가 기능 설정</v>
      </c>
      <c r="D125" s="119">
        <f t="shared" ca="1" si="34"/>
        <v>0</v>
      </c>
    </row>
    <row r="126" spans="1:7" ht="18" hidden="1" customHeight="1">
      <c r="A126" s="116">
        <f t="shared" si="31"/>
        <v>18</v>
      </c>
      <c r="B126" s="35" t="str">
        <f t="shared" si="32"/>
        <v>3. 기능 관리</v>
      </c>
      <c r="C126" s="35" t="str">
        <f t="shared" si="33"/>
        <v>3.10. 유해 트래픽 차단 정책 설정</v>
      </c>
      <c r="D126" s="119">
        <f t="shared" ca="1" si="34"/>
        <v>0</v>
      </c>
    </row>
    <row r="127" spans="1:7" ht="18" hidden="1" customHeight="1">
      <c r="A127" s="116">
        <f t="shared" si="31"/>
        <v>19</v>
      </c>
      <c r="B127" s="35" t="str">
        <f t="shared" si="32"/>
        <v>4. 로그 관리</v>
      </c>
      <c r="C127" s="35" t="str">
        <f t="shared" si="33"/>
        <v>4.01. 보안장비 로그 설정</v>
      </c>
      <c r="D127" s="119">
        <f t="shared" ca="1" si="34"/>
        <v>0</v>
      </c>
    </row>
    <row r="128" spans="1:7" ht="18" hidden="1" customHeight="1">
      <c r="A128" s="116">
        <f t="shared" si="31"/>
        <v>20</v>
      </c>
      <c r="B128" s="35" t="str">
        <f t="shared" si="32"/>
        <v>4. 로그 관리</v>
      </c>
      <c r="C128" s="35" t="str">
        <f t="shared" si="33"/>
        <v>4.02. 보안장비 로그 정기적 검토</v>
      </c>
      <c r="D128" s="119">
        <f t="shared" ca="1" si="34"/>
        <v>0</v>
      </c>
    </row>
    <row r="129" spans="1:4" ht="18" hidden="1" customHeight="1">
      <c r="A129" s="116">
        <f t="shared" si="31"/>
        <v>21</v>
      </c>
      <c r="B129" s="35" t="str">
        <f t="shared" si="32"/>
        <v>4. 로그 관리</v>
      </c>
      <c r="C129" s="35" t="str">
        <f t="shared" si="33"/>
        <v>4.03. 보안장비 로그 보관</v>
      </c>
      <c r="D129" s="119">
        <f t="shared" ca="1" si="34"/>
        <v>0</v>
      </c>
    </row>
    <row r="130" spans="1:4" ht="18" hidden="1" customHeight="1">
      <c r="A130" s="116">
        <f t="shared" si="31"/>
        <v>22</v>
      </c>
      <c r="B130" s="35" t="str">
        <f t="shared" si="32"/>
        <v>4. 로그 관리</v>
      </c>
      <c r="C130" s="35" t="str">
        <f t="shared" si="33"/>
        <v>4.04. 보안장비 정책 백업 설정</v>
      </c>
      <c r="D130" s="119">
        <f t="shared" ca="1" si="34"/>
        <v>0</v>
      </c>
    </row>
    <row r="131" spans="1:4" ht="18" hidden="1" customHeight="1">
      <c r="A131" s="116">
        <f t="shared" si="31"/>
        <v>23</v>
      </c>
      <c r="B131" s="35" t="str">
        <f t="shared" si="32"/>
        <v>4. 로그 관리</v>
      </c>
      <c r="C131" s="35" t="str">
        <f t="shared" si="33"/>
        <v>4.05. 원격 로그 서버 사용</v>
      </c>
      <c r="D131" s="119">
        <f t="shared" ca="1" si="34"/>
        <v>0</v>
      </c>
    </row>
    <row r="132" spans="1:4" ht="18" hidden="1" customHeight="1">
      <c r="A132" s="116">
        <f t="shared" si="31"/>
        <v>24</v>
      </c>
      <c r="B132" s="35" t="str">
        <f t="shared" si="32"/>
        <v>4. 로그 관리</v>
      </c>
      <c r="C132" s="35" t="str">
        <f t="shared" si="33"/>
        <v>4.06. 로그 서버 설정 관리</v>
      </c>
      <c r="D132" s="119">
        <f t="shared" ca="1" si="34"/>
        <v>0</v>
      </c>
    </row>
    <row r="133" spans="1:4" ht="18" hidden="1" customHeight="1">
      <c r="A133" s="116">
        <f t="shared" si="31"/>
        <v>25</v>
      </c>
      <c r="B133" s="35" t="str">
        <f t="shared" si="32"/>
        <v>4. 로그 관리</v>
      </c>
      <c r="C133" s="35" t="str">
        <f t="shared" si="33"/>
        <v>4.07. NTP 서버 연동</v>
      </c>
      <c r="D133" s="119">
        <f t="shared" ca="1" si="34"/>
        <v>0</v>
      </c>
    </row>
    <row r="134" spans="1:4" ht="18" hidden="1" customHeight="1">
      <c r="A134" s="116">
        <f t="shared" si="31"/>
        <v>26</v>
      </c>
      <c r="B134" s="35" t="str">
        <f t="shared" si="32"/>
        <v>5. 패치 관리</v>
      </c>
      <c r="C134" s="35" t="str">
        <f t="shared" si="33"/>
        <v>5.01. 벤더에서 제공하는 최신 업데이트 적용</v>
      </c>
      <c r="D134" s="119">
        <f t="shared" ca="1" si="34"/>
        <v>0</v>
      </c>
    </row>
    <row r="135" spans="1:4" ht="18" hidden="1" customHeight="1">
      <c r="D135" s="67"/>
    </row>
  </sheetData>
  <phoneticPr fontId="78" type="noConversion"/>
  <conditionalFormatting sqref="A4:I5">
    <cfRule type="cellIs" dxfId="16" priority="10" stopIfTrue="1" operator="equal">
      <formula>"N/A"</formula>
    </cfRule>
  </conditionalFormatting>
  <conditionalFormatting sqref="C44:C69">
    <cfRule type="cellIs" dxfId="15" priority="7" stopIfTrue="1" operator="equal">
      <formula>"원복"</formula>
    </cfRule>
    <cfRule type="cellIs" dxfId="14" priority="8" stopIfTrue="1" operator="equal">
      <formula>"조치"</formula>
    </cfRule>
    <cfRule type="cellIs" dxfId="13" priority="9" stopIfTrue="1" operator="equal">
      <formula>"취약"</formula>
    </cfRule>
  </conditionalFormatting>
  <conditionalFormatting sqref="C80:C105">
    <cfRule type="cellIs" dxfId="12" priority="4" stopIfTrue="1" operator="equal">
      <formula>"원복"</formula>
    </cfRule>
    <cfRule type="cellIs" dxfId="11" priority="5" stopIfTrue="1" operator="equal">
      <formula>"조치"</formula>
    </cfRule>
    <cfRule type="cellIs" dxfId="10" priority="6" stopIfTrue="1" operator="equal">
      <formula>"취약"</formula>
    </cfRule>
  </conditionalFormatting>
  <conditionalFormatting sqref="C109:C134">
    <cfRule type="cellIs" dxfId="9" priority="1" stopIfTrue="1" operator="equal">
      <formula>"원복"</formula>
    </cfRule>
    <cfRule type="cellIs" dxfId="8" priority="2" stopIfTrue="1" operator="equal">
      <formula>"조치"</formula>
    </cfRule>
    <cfRule type="cellIs" dxfId="7" priority="3" stopIfTrue="1" operator="equal">
      <formula>"취약"</formula>
    </cfRule>
  </conditionalFormatting>
  <conditionalFormatting sqref="E44:E69 E80:G80 H80:H106 F81:F105 E84 G84 E88:E89 G88:G89 E103 G103">
    <cfRule type="cellIs" dxfId="6" priority="12" stopIfTrue="1" operator="equal">
      <formula>"원복"</formula>
    </cfRule>
    <cfRule type="cellIs" dxfId="5" priority="13" stopIfTrue="1" operator="equal">
      <formula>"조치"</formula>
    </cfRule>
    <cfRule type="cellIs" dxfId="4" priority="14" stopIfTrue="1" operator="equal">
      <formula>"취약"</formula>
    </cfRule>
  </conditionalFormatting>
  <conditionalFormatting sqref="F11:I36">
    <cfRule type="cellIs" dxfId="3" priority="15" stopIfTrue="1" operator="equal">
      <formula>"취약"</formula>
    </cfRule>
    <cfRule type="cellIs" dxfId="2" priority="16" stopIfTrue="1" operator="equal">
      <formula>"N/A"</formula>
    </cfRule>
    <cfRule type="cellIs" dxfId="1" priority="17" stopIfTrue="1" operator="equal">
      <formula>"취약"</formula>
    </cfRule>
  </conditionalFormatting>
  <conditionalFormatting sqref="F44:I69">
    <cfRule type="cellIs" dxfId="0" priority="11" stopIfTrue="1" operator="equal">
      <formula>"진단결과 미입력"</formula>
    </cfRule>
  </conditionalFormatting>
  <pageMargins left="0.70866141732283472" right="0.70866141732283472" top="0.74803149606299213" bottom="0.74803149606299213" header="0.31496062992125984" footer="0.31496062992125984"/>
  <pageSetup paperSize="9" scale="61" fitToWidth="0" orientation="landscape" r:id="rId1"/>
  <headerFooter>
    <oddHeader>&amp;R  2013년 한국인터넷진흥원주요정보통신기반시설</oddHeader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V27"/>
  <sheetViews>
    <sheetView topLeftCell="E1" workbookViewId="0">
      <selection activeCell="N7" sqref="N7:U9"/>
    </sheetView>
  </sheetViews>
  <sheetFormatPr defaultRowHeight="17"/>
  <sheetData>
    <row r="2" spans="2:22">
      <c r="B2" t="s">
        <v>6</v>
      </c>
      <c r="C2" t="s">
        <v>107</v>
      </c>
      <c r="D2" t="s">
        <v>114</v>
      </c>
      <c r="E2" t="s">
        <v>114</v>
      </c>
      <c r="F2" t="s">
        <v>114</v>
      </c>
      <c r="G2" t="s">
        <v>114</v>
      </c>
      <c r="H2" t="s">
        <v>114</v>
      </c>
      <c r="I2" t="s">
        <v>114</v>
      </c>
      <c r="J2" t="s">
        <v>114</v>
      </c>
      <c r="K2" t="s">
        <v>114</v>
      </c>
      <c r="M2" s="178" t="s">
        <v>192</v>
      </c>
      <c r="N2" s="178">
        <f>COUNTIFS($B:$B,"상",D:D,"취약")</f>
        <v>5</v>
      </c>
      <c r="O2" s="178">
        <f t="shared" ref="O2:U2" si="0">COUNTIFS($B:$B,"상",E:E,"취약")</f>
        <v>5</v>
      </c>
      <c r="P2" s="178">
        <f t="shared" si="0"/>
        <v>1</v>
      </c>
      <c r="Q2" s="178">
        <f t="shared" si="0"/>
        <v>1</v>
      </c>
      <c r="R2" s="178">
        <f t="shared" si="0"/>
        <v>1</v>
      </c>
      <c r="S2" s="178">
        <f t="shared" si="0"/>
        <v>1</v>
      </c>
      <c r="T2" s="178">
        <f t="shared" si="0"/>
        <v>1</v>
      </c>
      <c r="U2" s="178">
        <f t="shared" si="0"/>
        <v>1</v>
      </c>
      <c r="V2" s="178">
        <f>SUM(N2:U2)</f>
        <v>16</v>
      </c>
    </row>
    <row r="3" spans="2:22">
      <c r="B3" t="s">
        <v>6</v>
      </c>
      <c r="C3" t="s">
        <v>107</v>
      </c>
      <c r="D3" t="s">
        <v>114</v>
      </c>
      <c r="E3" t="s">
        <v>114</v>
      </c>
      <c r="F3" t="s">
        <v>114</v>
      </c>
      <c r="G3" t="s">
        <v>114</v>
      </c>
      <c r="H3" t="s">
        <v>114</v>
      </c>
      <c r="I3" t="s">
        <v>114</v>
      </c>
      <c r="J3" t="s">
        <v>114</v>
      </c>
      <c r="K3" t="s">
        <v>114</v>
      </c>
      <c r="M3" s="178" t="s">
        <v>193</v>
      </c>
      <c r="N3" s="178">
        <f>COUNTIFS($B:$B,"중",D:D,"취약")</f>
        <v>0</v>
      </c>
      <c r="O3" s="178">
        <f t="shared" ref="O3:U3" si="1">COUNTIFS($B:$B,"중",E:E,"취약")</f>
        <v>0</v>
      </c>
      <c r="P3" s="178">
        <f t="shared" si="1"/>
        <v>0</v>
      </c>
      <c r="Q3" s="178">
        <f t="shared" si="1"/>
        <v>0</v>
      </c>
      <c r="R3" s="178">
        <f t="shared" si="1"/>
        <v>0</v>
      </c>
      <c r="S3" s="178">
        <f t="shared" si="1"/>
        <v>0</v>
      </c>
      <c r="T3" s="178">
        <f t="shared" si="1"/>
        <v>0</v>
      </c>
      <c r="U3" s="178">
        <f t="shared" si="1"/>
        <v>0</v>
      </c>
      <c r="V3" s="178">
        <f t="shared" ref="V3:V4" si="2">SUM(N3:U3)</f>
        <v>0</v>
      </c>
    </row>
    <row r="4" spans="2:22">
      <c r="B4" t="s">
        <v>6</v>
      </c>
      <c r="C4" t="s">
        <v>107</v>
      </c>
      <c r="D4" t="s">
        <v>190</v>
      </c>
      <c r="E4" t="s">
        <v>190</v>
      </c>
      <c r="F4" t="s">
        <v>114</v>
      </c>
      <c r="G4" t="s">
        <v>114</v>
      </c>
      <c r="H4" t="s">
        <v>114</v>
      </c>
      <c r="I4" t="s">
        <v>114</v>
      </c>
      <c r="J4" t="s">
        <v>114</v>
      </c>
      <c r="K4" t="s">
        <v>114</v>
      </c>
      <c r="M4" s="178" t="s">
        <v>194</v>
      </c>
      <c r="N4" s="178">
        <f>COUNTIFS($B:$B,"하",D:D,"취약")</f>
        <v>0</v>
      </c>
      <c r="O4" s="178">
        <f t="shared" ref="O4:U4" si="3">COUNTIFS($B:$B,"하",E:E,"취약")</f>
        <v>0</v>
      </c>
      <c r="P4" s="178">
        <f t="shared" si="3"/>
        <v>0</v>
      </c>
      <c r="Q4" s="178">
        <f t="shared" si="3"/>
        <v>0</v>
      </c>
      <c r="R4" s="178">
        <f t="shared" si="3"/>
        <v>0</v>
      </c>
      <c r="S4" s="178">
        <f t="shared" si="3"/>
        <v>0</v>
      </c>
      <c r="T4" s="178">
        <f t="shared" si="3"/>
        <v>0</v>
      </c>
      <c r="U4" s="178">
        <f t="shared" si="3"/>
        <v>0</v>
      </c>
      <c r="V4" s="178">
        <f t="shared" si="2"/>
        <v>0</v>
      </c>
    </row>
    <row r="5" spans="2:22">
      <c r="B5" t="s">
        <v>6</v>
      </c>
      <c r="C5" t="s">
        <v>107</v>
      </c>
      <c r="D5" t="s">
        <v>190</v>
      </c>
      <c r="E5" t="s">
        <v>190</v>
      </c>
      <c r="F5" t="s">
        <v>114</v>
      </c>
      <c r="G5" t="s">
        <v>114</v>
      </c>
      <c r="H5" t="s">
        <v>114</v>
      </c>
      <c r="I5" t="s">
        <v>114</v>
      </c>
      <c r="J5" t="s">
        <v>114</v>
      </c>
      <c r="K5" t="s">
        <v>114</v>
      </c>
      <c r="M5" s="178"/>
      <c r="N5" s="178"/>
      <c r="O5" s="178"/>
      <c r="P5" s="178"/>
      <c r="Q5" s="178"/>
      <c r="R5" s="178"/>
      <c r="S5" s="178"/>
      <c r="T5" s="178"/>
      <c r="U5" s="178"/>
      <c r="V5" s="178">
        <f>SUM(V2:V4)</f>
        <v>16</v>
      </c>
    </row>
    <row r="6" spans="2:22">
      <c r="B6" t="s">
        <v>7</v>
      </c>
      <c r="C6" t="s">
        <v>107</v>
      </c>
      <c r="D6" t="s">
        <v>114</v>
      </c>
      <c r="E6" t="s">
        <v>114</v>
      </c>
      <c r="F6" t="s">
        <v>114</v>
      </c>
      <c r="G6" t="s">
        <v>114</v>
      </c>
      <c r="H6" t="s">
        <v>114</v>
      </c>
      <c r="I6" t="s">
        <v>114</v>
      </c>
      <c r="J6" t="s">
        <v>114</v>
      </c>
      <c r="K6" t="s">
        <v>114</v>
      </c>
    </row>
    <row r="7" spans="2:22">
      <c r="B7" t="s">
        <v>6</v>
      </c>
      <c r="C7" t="s">
        <v>105</v>
      </c>
      <c r="D7" t="s">
        <v>114</v>
      </c>
      <c r="E7" t="s">
        <v>114</v>
      </c>
      <c r="F7" t="s">
        <v>114</v>
      </c>
      <c r="G7" t="s">
        <v>114</v>
      </c>
      <c r="H7" t="s">
        <v>114</v>
      </c>
      <c r="I7" t="s">
        <v>114</v>
      </c>
      <c r="J7" t="s">
        <v>114</v>
      </c>
      <c r="K7" t="s">
        <v>114</v>
      </c>
      <c r="M7" s="185" t="s">
        <v>203</v>
      </c>
      <c r="N7" s="178">
        <f>COUNTIFS($C:$C,"단기",D:D,"취약")</f>
        <v>4</v>
      </c>
      <c r="O7" s="178">
        <f t="shared" ref="O7:U7" si="4">COUNTIFS($C:$C,"단기",E:E,"취약")</f>
        <v>4</v>
      </c>
      <c r="P7" s="178">
        <f t="shared" si="4"/>
        <v>0</v>
      </c>
      <c r="Q7" s="178">
        <f t="shared" si="4"/>
        <v>0</v>
      </c>
      <c r="R7" s="178">
        <f t="shared" si="4"/>
        <v>0</v>
      </c>
      <c r="S7" s="178">
        <f t="shared" si="4"/>
        <v>0</v>
      </c>
      <c r="T7" s="178">
        <f t="shared" si="4"/>
        <v>0</v>
      </c>
      <c r="U7" s="178">
        <f t="shared" si="4"/>
        <v>0</v>
      </c>
      <c r="V7" s="178">
        <f>SUM(N7:U7)</f>
        <v>8</v>
      </c>
    </row>
    <row r="8" spans="2:22">
      <c r="B8" t="s">
        <v>6</v>
      </c>
      <c r="C8" t="s">
        <v>111</v>
      </c>
      <c r="D8" t="s">
        <v>114</v>
      </c>
      <c r="E8" t="s">
        <v>114</v>
      </c>
      <c r="F8" t="s">
        <v>114</v>
      </c>
      <c r="G8" t="s">
        <v>114</v>
      </c>
      <c r="H8" t="s">
        <v>114</v>
      </c>
      <c r="I8" t="s">
        <v>114</v>
      </c>
      <c r="J8" t="s">
        <v>114</v>
      </c>
      <c r="K8" t="s">
        <v>114</v>
      </c>
      <c r="M8" s="185" t="s">
        <v>204</v>
      </c>
      <c r="N8" s="178">
        <f>COUNTIFS($C:$C,"중기",D:D,"취약")</f>
        <v>1</v>
      </c>
      <c r="O8" s="178">
        <f t="shared" ref="O8:U8" si="5">COUNTIFS($C:$C,"중기",E:E,"취약")</f>
        <v>1</v>
      </c>
      <c r="P8" s="178">
        <f t="shared" si="5"/>
        <v>1</v>
      </c>
      <c r="Q8" s="178">
        <f t="shared" si="5"/>
        <v>1</v>
      </c>
      <c r="R8" s="178">
        <f t="shared" si="5"/>
        <v>1</v>
      </c>
      <c r="S8" s="178">
        <f t="shared" si="5"/>
        <v>1</v>
      </c>
      <c r="T8" s="178">
        <f t="shared" si="5"/>
        <v>1</v>
      </c>
      <c r="U8" s="178">
        <f t="shared" si="5"/>
        <v>1</v>
      </c>
      <c r="V8" s="178">
        <f t="shared" ref="V8:V9" si="6">SUM(N8:U8)</f>
        <v>8</v>
      </c>
    </row>
    <row r="9" spans="2:22">
      <c r="B9" t="s">
        <v>6</v>
      </c>
      <c r="C9" t="s">
        <v>107</v>
      </c>
      <c r="D9" t="s">
        <v>114</v>
      </c>
      <c r="E9" t="s">
        <v>114</v>
      </c>
      <c r="F9" t="s">
        <v>191</v>
      </c>
      <c r="G9" t="s">
        <v>191</v>
      </c>
      <c r="H9" t="s">
        <v>191</v>
      </c>
      <c r="I9" t="s">
        <v>191</v>
      </c>
      <c r="J9" t="s">
        <v>191</v>
      </c>
      <c r="K9" t="s">
        <v>191</v>
      </c>
      <c r="M9" s="185" t="s">
        <v>205</v>
      </c>
      <c r="N9" s="178">
        <f>COUNTIFS($C:$C,"장기",D:D,"취약")</f>
        <v>0</v>
      </c>
      <c r="O9" s="178">
        <f t="shared" ref="O9:U9" si="7">COUNTIFS($C:$C,"장기",E:E,"취약")</f>
        <v>0</v>
      </c>
      <c r="P9" s="178">
        <f t="shared" si="7"/>
        <v>0</v>
      </c>
      <c r="Q9" s="178">
        <f t="shared" si="7"/>
        <v>0</v>
      </c>
      <c r="R9" s="178">
        <f t="shared" si="7"/>
        <v>0</v>
      </c>
      <c r="S9" s="178">
        <f t="shared" si="7"/>
        <v>0</v>
      </c>
      <c r="T9" s="178">
        <f t="shared" si="7"/>
        <v>0</v>
      </c>
      <c r="U9" s="178">
        <f t="shared" si="7"/>
        <v>0</v>
      </c>
      <c r="V9" s="178">
        <f t="shared" si="6"/>
        <v>0</v>
      </c>
    </row>
    <row r="10" spans="2:22">
      <c r="B10" t="s">
        <v>6</v>
      </c>
      <c r="C10" t="s">
        <v>107</v>
      </c>
      <c r="D10" t="s">
        <v>190</v>
      </c>
      <c r="E10" t="s">
        <v>190</v>
      </c>
      <c r="F10" t="s">
        <v>114</v>
      </c>
      <c r="G10" t="s">
        <v>114</v>
      </c>
      <c r="H10" t="s">
        <v>114</v>
      </c>
      <c r="I10" t="s">
        <v>114</v>
      </c>
      <c r="J10" t="s">
        <v>114</v>
      </c>
      <c r="K10" t="s">
        <v>114</v>
      </c>
      <c r="M10" s="178"/>
      <c r="N10" s="178"/>
      <c r="O10" s="178"/>
      <c r="P10" s="178"/>
      <c r="Q10" s="178"/>
      <c r="R10" s="178"/>
      <c r="S10" s="178"/>
      <c r="T10" s="178"/>
      <c r="U10" s="178"/>
      <c r="V10" s="178">
        <f>SUM(V7:V9)</f>
        <v>16</v>
      </c>
    </row>
    <row r="11" spans="2:22">
      <c r="B11" t="s">
        <v>6</v>
      </c>
      <c r="C11" t="s">
        <v>107</v>
      </c>
      <c r="D11" t="s">
        <v>114</v>
      </c>
      <c r="E11" t="s">
        <v>114</v>
      </c>
      <c r="F11" t="s">
        <v>191</v>
      </c>
      <c r="G11" t="s">
        <v>191</v>
      </c>
      <c r="H11" t="s">
        <v>191</v>
      </c>
      <c r="I11" t="s">
        <v>191</v>
      </c>
      <c r="J11" t="s">
        <v>191</v>
      </c>
      <c r="K11" t="s">
        <v>191</v>
      </c>
    </row>
    <row r="12" spans="2:22">
      <c r="B12" t="s">
        <v>6</v>
      </c>
      <c r="C12" t="s">
        <v>105</v>
      </c>
      <c r="D12" t="s">
        <v>114</v>
      </c>
      <c r="E12" t="s">
        <v>114</v>
      </c>
      <c r="F12" t="s">
        <v>191</v>
      </c>
      <c r="G12" t="s">
        <v>191</v>
      </c>
      <c r="H12" t="s">
        <v>191</v>
      </c>
      <c r="I12" t="s">
        <v>191</v>
      </c>
      <c r="J12" t="s">
        <v>191</v>
      </c>
      <c r="K12" t="s">
        <v>191</v>
      </c>
      <c r="M12" s="185" t="s">
        <v>201</v>
      </c>
      <c r="N12" s="185" t="s">
        <v>202</v>
      </c>
    </row>
    <row r="13" spans="2:22">
      <c r="B13" t="s">
        <v>6</v>
      </c>
      <c r="C13" t="s">
        <v>107</v>
      </c>
      <c r="D13" t="s">
        <v>190</v>
      </c>
      <c r="E13" t="s">
        <v>190</v>
      </c>
      <c r="F13" t="s">
        <v>191</v>
      </c>
      <c r="G13" t="s">
        <v>191</v>
      </c>
      <c r="H13" t="s">
        <v>191</v>
      </c>
      <c r="I13" t="s">
        <v>191</v>
      </c>
      <c r="J13" t="s">
        <v>191</v>
      </c>
      <c r="K13" t="s">
        <v>191</v>
      </c>
      <c r="M13" s="185">
        <f>COUNTIF($D$2:$K$27,"양호")</f>
        <v>168</v>
      </c>
      <c r="N13" s="185">
        <f>COUNTIF($D$2:$K$27,"N/A")</f>
        <v>24</v>
      </c>
    </row>
    <row r="14" spans="2:22">
      <c r="B14" t="s">
        <v>6</v>
      </c>
      <c r="C14" t="s">
        <v>105</v>
      </c>
      <c r="D14" t="s">
        <v>114</v>
      </c>
      <c r="E14" t="s">
        <v>114</v>
      </c>
      <c r="F14" t="s">
        <v>114</v>
      </c>
      <c r="G14" t="s">
        <v>114</v>
      </c>
      <c r="H14" t="s">
        <v>114</v>
      </c>
      <c r="I14" t="s">
        <v>114</v>
      </c>
      <c r="J14" t="s">
        <v>114</v>
      </c>
      <c r="K14" t="s">
        <v>114</v>
      </c>
    </row>
    <row r="15" spans="2:22">
      <c r="B15" t="s">
        <v>6</v>
      </c>
      <c r="C15" t="s">
        <v>107</v>
      </c>
      <c r="D15" t="s">
        <v>114</v>
      </c>
      <c r="E15" t="s">
        <v>114</v>
      </c>
      <c r="F15" t="s">
        <v>114</v>
      </c>
      <c r="G15" t="s">
        <v>114</v>
      </c>
      <c r="H15" t="s">
        <v>114</v>
      </c>
      <c r="I15" t="s">
        <v>114</v>
      </c>
      <c r="J15" t="s">
        <v>114</v>
      </c>
      <c r="K15" t="s">
        <v>114</v>
      </c>
    </row>
    <row r="16" spans="2:22">
      <c r="B16" t="s">
        <v>6</v>
      </c>
      <c r="C16" t="s">
        <v>107</v>
      </c>
      <c r="D16" t="s">
        <v>114</v>
      </c>
      <c r="E16" t="s">
        <v>114</v>
      </c>
      <c r="F16" t="s">
        <v>114</v>
      </c>
      <c r="G16" t="s">
        <v>114</v>
      </c>
      <c r="H16" t="s">
        <v>114</v>
      </c>
      <c r="I16" t="s">
        <v>114</v>
      </c>
      <c r="J16" t="s">
        <v>114</v>
      </c>
      <c r="K16" t="s">
        <v>114</v>
      </c>
    </row>
    <row r="17" spans="2:11">
      <c r="B17" t="s">
        <v>6</v>
      </c>
      <c r="C17" t="s">
        <v>107</v>
      </c>
      <c r="D17" t="s">
        <v>114</v>
      </c>
      <c r="E17" t="s">
        <v>114</v>
      </c>
      <c r="F17" t="s">
        <v>114</v>
      </c>
      <c r="G17" t="s">
        <v>114</v>
      </c>
      <c r="H17" t="s">
        <v>114</v>
      </c>
      <c r="I17" t="s">
        <v>114</v>
      </c>
      <c r="J17" t="s">
        <v>114</v>
      </c>
      <c r="K17" t="s">
        <v>114</v>
      </c>
    </row>
    <row r="18" spans="2:11">
      <c r="B18" t="s">
        <v>7</v>
      </c>
      <c r="C18" t="s">
        <v>107</v>
      </c>
      <c r="D18" t="s">
        <v>114</v>
      </c>
      <c r="E18" t="s">
        <v>114</v>
      </c>
      <c r="F18" t="s">
        <v>114</v>
      </c>
      <c r="G18" t="s">
        <v>114</v>
      </c>
      <c r="H18" t="s">
        <v>114</v>
      </c>
      <c r="I18" t="s">
        <v>114</v>
      </c>
      <c r="J18" t="s">
        <v>114</v>
      </c>
      <c r="K18" t="s">
        <v>114</v>
      </c>
    </row>
    <row r="19" spans="2:11">
      <c r="B19" t="s">
        <v>7</v>
      </c>
      <c r="C19" t="s">
        <v>105</v>
      </c>
      <c r="D19" t="s">
        <v>114</v>
      </c>
      <c r="E19" t="s">
        <v>114</v>
      </c>
      <c r="F19" t="s">
        <v>114</v>
      </c>
      <c r="G19" t="s">
        <v>114</v>
      </c>
      <c r="H19" t="s">
        <v>114</v>
      </c>
      <c r="I19" t="s">
        <v>114</v>
      </c>
      <c r="J19" t="s">
        <v>114</v>
      </c>
      <c r="K19" t="s">
        <v>114</v>
      </c>
    </row>
    <row r="20" spans="2:11">
      <c r="B20" t="s">
        <v>7</v>
      </c>
      <c r="C20" t="s">
        <v>105</v>
      </c>
      <c r="D20" t="s">
        <v>114</v>
      </c>
      <c r="E20" t="s">
        <v>114</v>
      </c>
      <c r="F20" t="s">
        <v>114</v>
      </c>
      <c r="G20" t="s">
        <v>114</v>
      </c>
      <c r="H20" t="s">
        <v>114</v>
      </c>
      <c r="I20" t="s">
        <v>114</v>
      </c>
      <c r="J20" t="s">
        <v>114</v>
      </c>
      <c r="K20" t="s">
        <v>114</v>
      </c>
    </row>
    <row r="21" spans="2:11">
      <c r="B21" t="s">
        <v>7</v>
      </c>
      <c r="C21" t="s">
        <v>105</v>
      </c>
      <c r="D21" t="s">
        <v>114</v>
      </c>
      <c r="E21" t="s">
        <v>114</v>
      </c>
      <c r="F21" t="s">
        <v>114</v>
      </c>
      <c r="G21" t="s">
        <v>114</v>
      </c>
      <c r="H21" t="s">
        <v>114</v>
      </c>
      <c r="I21" t="s">
        <v>114</v>
      </c>
      <c r="J21" t="s">
        <v>114</v>
      </c>
      <c r="K21" t="s">
        <v>114</v>
      </c>
    </row>
    <row r="22" spans="2:11">
      <c r="B22" t="s">
        <v>7</v>
      </c>
      <c r="C22" t="s">
        <v>107</v>
      </c>
      <c r="D22" t="s">
        <v>114</v>
      </c>
      <c r="E22" t="s">
        <v>114</v>
      </c>
      <c r="F22" t="s">
        <v>114</v>
      </c>
      <c r="G22" t="s">
        <v>114</v>
      </c>
      <c r="H22" t="s">
        <v>114</v>
      </c>
      <c r="I22" t="s">
        <v>114</v>
      </c>
      <c r="J22" t="s">
        <v>114</v>
      </c>
      <c r="K22" t="s">
        <v>114</v>
      </c>
    </row>
    <row r="23" spans="2:11">
      <c r="B23" t="s">
        <v>7</v>
      </c>
      <c r="C23" t="s">
        <v>105</v>
      </c>
      <c r="D23" t="s">
        <v>114</v>
      </c>
      <c r="E23" t="s">
        <v>114</v>
      </c>
      <c r="F23" t="s">
        <v>114</v>
      </c>
      <c r="G23" t="s">
        <v>114</v>
      </c>
      <c r="H23" t="s">
        <v>114</v>
      </c>
      <c r="I23" t="s">
        <v>114</v>
      </c>
      <c r="J23" t="s">
        <v>114</v>
      </c>
      <c r="K23" t="s">
        <v>114</v>
      </c>
    </row>
    <row r="24" spans="2:11">
      <c r="B24" t="s">
        <v>53</v>
      </c>
      <c r="C24" t="s">
        <v>107</v>
      </c>
      <c r="D24" t="s">
        <v>114</v>
      </c>
      <c r="E24" t="s">
        <v>114</v>
      </c>
      <c r="F24" t="s">
        <v>114</v>
      </c>
      <c r="G24" t="s">
        <v>114</v>
      </c>
      <c r="H24" t="s">
        <v>114</v>
      </c>
      <c r="I24" t="s">
        <v>114</v>
      </c>
      <c r="J24" t="s">
        <v>114</v>
      </c>
      <c r="K24" t="s">
        <v>114</v>
      </c>
    </row>
    <row r="25" spans="2:11">
      <c r="B25" t="s">
        <v>7</v>
      </c>
      <c r="C25" t="s">
        <v>107</v>
      </c>
      <c r="D25" t="s">
        <v>114</v>
      </c>
      <c r="E25" t="s">
        <v>114</v>
      </c>
      <c r="F25" t="s">
        <v>114</v>
      </c>
      <c r="G25" t="s">
        <v>114</v>
      </c>
      <c r="H25" t="s">
        <v>114</v>
      </c>
      <c r="I25" t="s">
        <v>114</v>
      </c>
      <c r="J25" t="s">
        <v>114</v>
      </c>
      <c r="K25" t="s">
        <v>114</v>
      </c>
    </row>
    <row r="26" spans="2:11">
      <c r="B26" t="s">
        <v>6</v>
      </c>
      <c r="C26" t="s">
        <v>105</v>
      </c>
      <c r="D26" t="s">
        <v>190</v>
      </c>
      <c r="E26" t="s">
        <v>190</v>
      </c>
      <c r="F26" t="s">
        <v>190</v>
      </c>
      <c r="G26" t="s">
        <v>190</v>
      </c>
      <c r="H26" t="s">
        <v>190</v>
      </c>
      <c r="I26" t="s">
        <v>190</v>
      </c>
      <c r="J26" t="s">
        <v>190</v>
      </c>
      <c r="K26" t="s">
        <v>190</v>
      </c>
    </row>
    <row r="27" spans="2:11">
      <c r="B27" t="s">
        <v>7</v>
      </c>
      <c r="C27" t="s">
        <v>107</v>
      </c>
      <c r="D27" t="s">
        <v>114</v>
      </c>
      <c r="E27" t="s">
        <v>114</v>
      </c>
      <c r="F27" t="s">
        <v>114</v>
      </c>
      <c r="G27" t="s">
        <v>114</v>
      </c>
      <c r="H27" t="s">
        <v>114</v>
      </c>
      <c r="I27" t="s">
        <v>114</v>
      </c>
      <c r="J27" t="s">
        <v>114</v>
      </c>
      <c r="K27" t="s">
        <v>114</v>
      </c>
    </row>
  </sheetData>
  <phoneticPr fontId="7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18</vt:i4>
      </vt:variant>
    </vt:vector>
  </HeadingPairs>
  <TitlesOfParts>
    <vt:vector size="27" baseType="lpstr">
      <vt:lpstr>표지</vt:lpstr>
      <vt:lpstr>개정이력</vt:lpstr>
      <vt:lpstr>1. 점검대상</vt:lpstr>
      <vt:lpstr>2. 보안장비_점검결과 요약</vt:lpstr>
      <vt:lpstr>3. 보안장비_점검결과 상세</vt:lpstr>
      <vt:lpstr>2. 보안장비_진단결과 요약 (상)</vt:lpstr>
      <vt:lpstr>3. 보안장비_진단결과 상세 (상)</vt:lpstr>
      <vt:lpstr>4. 보안장비_이행결과 요약</vt:lpstr>
      <vt:lpstr>Sheet1</vt:lpstr>
      <vt:lpstr>개정이력!_ftn1</vt:lpstr>
      <vt:lpstr>개정이력!_ftnref1</vt:lpstr>
      <vt:lpstr>'3. 보안장비_점검결과 상세'!_Toc175670954</vt:lpstr>
      <vt:lpstr>'3. 보안장비_진단결과 상세 (상)'!_Toc175670954</vt:lpstr>
      <vt:lpstr>'1. 점검대상'!Print_Area</vt:lpstr>
      <vt:lpstr>'2. 보안장비_점검결과 요약'!Print_Area</vt:lpstr>
      <vt:lpstr>'2. 보안장비_진단결과 요약 (상)'!Print_Area</vt:lpstr>
      <vt:lpstr>'3. 보안장비_점검결과 상세'!Print_Area</vt:lpstr>
      <vt:lpstr>'3. 보안장비_진단결과 상세 (상)'!Print_Area</vt:lpstr>
      <vt:lpstr>'4. 보안장비_이행결과 요약'!Print_Area</vt:lpstr>
      <vt:lpstr>개정이력!Print_Area</vt:lpstr>
      <vt:lpstr>표지!Print_Area</vt:lpstr>
      <vt:lpstr>'1. 점검대상'!Print_Titles</vt:lpstr>
      <vt:lpstr>'2. 보안장비_점검결과 요약'!Print_Titles</vt:lpstr>
      <vt:lpstr>'2. 보안장비_진단결과 요약 (상)'!Print_Titles</vt:lpstr>
      <vt:lpstr>'3. 보안장비_점검결과 상세'!Print_Titles</vt:lpstr>
      <vt:lpstr>'3. 보안장비_진단결과 상세 (상)'!Print_Titles</vt:lpstr>
      <vt:lpstr>'4. 보안장비_이행결과 요약'!Print_Titles</vt:lpstr>
    </vt:vector>
  </TitlesOfParts>
  <Company>롯데정보통신(주)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Snetsystems</dc:creator>
  <cp:lastModifiedBy>ohks</cp:lastModifiedBy>
  <cp:lastPrinted>2015-06-18T04:02:14Z</cp:lastPrinted>
  <dcterms:created xsi:type="dcterms:W3CDTF">2009-12-14T07:58:48Z</dcterms:created>
  <dcterms:modified xsi:type="dcterms:W3CDTF">2026-01-06T01:52:47Z</dcterms:modified>
</cp:coreProperties>
</file>